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4384\Documents\DHS Standards\DHS7\MIS package revisions\2015\Final\"/>
    </mc:Choice>
  </mc:AlternateContent>
  <bookViews>
    <workbookView xWindow="0" yWindow="0" windowWidth="19200" windowHeight="10995"/>
  </bookViews>
  <sheets>
    <sheet name="UNICEF_MICS_Budget_Template" sheetId="2" r:id="rId1"/>
    <sheet name="Calculating Fieldwork Duration" sheetId="3" r:id="rId2"/>
    <sheet name="Calculating Fieldstaff Required" sheetId="4" r:id="rId3"/>
    <sheet name="Calculating DP Requirement" sheetId="5" r:id="rId4"/>
    <sheet name="Calculating Supply Requirement" sheetId="6" r:id="rId5"/>
  </sheets>
  <externalReferences>
    <externalReference r:id="rId6"/>
  </externalReferences>
  <calcPr calcId="152511"/>
</workbook>
</file>

<file path=xl/calcChain.xml><?xml version="1.0" encoding="utf-8"?>
<calcChain xmlns="http://schemas.openxmlformats.org/spreadsheetml/2006/main">
  <c r="C21" i="6" l="1"/>
  <c r="C14" i="6"/>
  <c r="C12" i="6"/>
  <c r="C10" i="6"/>
  <c r="C8" i="6"/>
  <c r="C14" i="5"/>
  <c r="F11" i="5" s="1"/>
  <c r="C12" i="5"/>
  <c r="C10" i="5"/>
  <c r="F8" i="5"/>
  <c r="C8" i="5"/>
  <c r="F13" i="5" s="1"/>
  <c r="F15" i="5" s="1"/>
  <c r="F34" i="4"/>
  <c r="F33" i="4"/>
  <c r="F32" i="4"/>
  <c r="C32" i="4"/>
  <c r="F35" i="4" s="1"/>
  <c r="F31" i="4"/>
  <c r="C16" i="4"/>
  <c r="C14" i="4"/>
  <c r="C12" i="4"/>
  <c r="F9" i="4" s="1"/>
  <c r="C10" i="4"/>
  <c r="C8" i="4"/>
  <c r="F8" i="4" s="1"/>
  <c r="F12" i="3"/>
  <c r="F14" i="3" s="1"/>
  <c r="F10" i="3"/>
  <c r="F8" i="3"/>
  <c r="J82" i="2"/>
  <c r="J81" i="2"/>
  <c r="F10" i="4" l="1"/>
  <c r="F12" i="4" s="1"/>
  <c r="F18" i="3"/>
  <c r="F16" i="3"/>
  <c r="F16" i="4" l="1"/>
  <c r="F27" i="4" s="1"/>
  <c r="F18" i="4"/>
  <c r="F29" i="4" s="1"/>
  <c r="F15" i="4"/>
  <c r="F17" i="4"/>
  <c r="F28" i="4" s="1"/>
  <c r="F19" i="4" l="1"/>
  <c r="F26" i="4"/>
  <c r="F20" i="4" l="1"/>
  <c r="F30" i="4"/>
  <c r="F36" i="4" s="1"/>
  <c r="J100" i="2" l="1"/>
  <c r="J99" i="2"/>
  <c r="J98" i="2"/>
  <c r="J101" i="2"/>
  <c r="J94" i="2"/>
  <c r="J92" i="2"/>
  <c r="J88" i="2"/>
  <c r="J84" i="2"/>
  <c r="J76" i="2"/>
  <c r="J69" i="2"/>
  <c r="J57" i="2"/>
  <c r="J56" i="2"/>
  <c r="J66" i="2"/>
  <c r="J61" i="2"/>
  <c r="J60" i="2"/>
  <c r="J59" i="2"/>
  <c r="J55" i="2"/>
  <c r="J54" i="2"/>
  <c r="J53" i="2"/>
  <c r="J50" i="2"/>
  <c r="J49" i="2"/>
  <c r="J36" i="2"/>
  <c r="J37" i="2"/>
  <c r="J38" i="2"/>
  <c r="J39" i="2"/>
  <c r="J40" i="2"/>
  <c r="J41" i="2"/>
  <c r="J42" i="2"/>
  <c r="J43" i="2"/>
  <c r="J4" i="2"/>
  <c r="J5" i="2"/>
  <c r="J6" i="2"/>
  <c r="J7" i="2"/>
  <c r="J9" i="2"/>
  <c r="J10" i="2"/>
  <c r="J11" i="2"/>
  <c r="J12" i="2"/>
  <c r="J14" i="2"/>
  <c r="J15" i="2"/>
  <c r="J16" i="2"/>
  <c r="J17" i="2"/>
  <c r="J19" i="2"/>
  <c r="J20" i="2"/>
  <c r="J21" i="2"/>
  <c r="J23" i="2"/>
  <c r="J24" i="2"/>
  <c r="J25" i="2"/>
  <c r="J26" i="2"/>
  <c r="J27" i="2"/>
  <c r="J28" i="2"/>
  <c r="J30" i="2"/>
  <c r="J31" i="2"/>
  <c r="J32" i="2"/>
  <c r="J33" i="2"/>
  <c r="J47" i="2"/>
  <c r="J48" i="2"/>
  <c r="J52" i="2"/>
  <c r="J63" i="2"/>
  <c r="J64" i="2"/>
  <c r="J65" i="2"/>
  <c r="J67" i="2"/>
  <c r="J68" i="2"/>
  <c r="J72" i="2"/>
  <c r="J73" i="2"/>
  <c r="J74" i="2"/>
  <c r="J75" i="2"/>
  <c r="J79" i="2"/>
  <c r="J80" i="2"/>
  <c r="J85" i="2" s="1"/>
  <c r="J83" i="2"/>
  <c r="J87" i="2"/>
  <c r="J89" i="2"/>
  <c r="J90" i="2"/>
  <c r="J91" i="2"/>
  <c r="J93" i="2"/>
  <c r="J95" i="2"/>
  <c r="J96" i="2"/>
  <c r="J97" i="2"/>
  <c r="J70" i="2" l="1"/>
  <c r="J44" i="2"/>
  <c r="J102" i="2"/>
  <c r="J77" i="2"/>
  <c r="J34" i="2"/>
  <c r="J104" i="2" l="1"/>
</calcChain>
</file>

<file path=xl/comments1.xml><?xml version="1.0" encoding="utf-8"?>
<comments xmlns="http://schemas.openxmlformats.org/spreadsheetml/2006/main">
  <authors>
    <author>tunalan</author>
  </authors>
  <commentList>
    <comment ref="A4" authorId="0" shapeId="0">
      <text>
        <r>
          <rPr>
            <sz val="8"/>
            <color indexed="81"/>
            <rFont val="Tahoma"/>
            <family val="2"/>
          </rPr>
          <t xml:space="preserve">
Salaries plus indirect costs</t>
        </r>
      </text>
    </comment>
    <comment ref="A46" authorId="0" shapeId="0">
      <text>
        <r>
          <rPr>
            <sz val="8"/>
            <color indexed="81"/>
            <rFont val="Tahoma"/>
            <family val="2"/>
          </rPr>
          <t xml:space="preserve">
Room and board</t>
        </r>
      </text>
    </comment>
    <comment ref="B52" authorId="0" shapeId="0">
      <text>
        <r>
          <rPr>
            <sz val="8"/>
            <color indexed="81"/>
            <rFont val="Tahoma"/>
            <family val="2"/>
          </rPr>
          <t xml:space="preserve">
If this activity requires overnight stay</t>
        </r>
      </text>
    </comment>
    <comment ref="B53" authorId="0" shapeId="0">
      <text>
        <r>
          <rPr>
            <sz val="8"/>
            <color indexed="81"/>
            <rFont val="Tahoma"/>
            <family val="2"/>
          </rPr>
          <t xml:space="preserve">
If this activity requires overnight stay</t>
        </r>
      </text>
    </comment>
  </commentList>
</comments>
</file>

<file path=xl/comments2.xml><?xml version="1.0" encoding="utf-8"?>
<comments xmlns="http://schemas.openxmlformats.org/spreadsheetml/2006/main">
  <authors>
    <author>Turgay Unalan</author>
  </authors>
  <commentList>
    <comment ref="E12" authorId="0" shapeId="0">
      <text>
        <r>
          <rPr>
            <b/>
            <sz val="9"/>
            <color indexed="81"/>
            <rFont val="Tahoma"/>
            <family val="2"/>
          </rPr>
          <t>MICS:</t>
        </r>
        <r>
          <rPr>
            <sz val="9"/>
            <color indexed="81"/>
            <rFont val="Tahoma"/>
            <family val="2"/>
          </rPr>
          <t xml:space="preserve">
Calculated to check the consistency with the input from 'Calculating Fieldwork Duration' worksheet</t>
        </r>
      </text>
    </comment>
  </commentList>
</comments>
</file>

<file path=xl/comments3.xml><?xml version="1.0" encoding="utf-8"?>
<comments xmlns="http://schemas.openxmlformats.org/spreadsheetml/2006/main">
  <authors>
    <author>Bo Robert Beshanski-Pedersen</author>
  </authors>
  <commentList>
    <comment ref="B14" authorId="0" shapeId="0">
      <text>
        <r>
          <rPr>
            <b/>
            <sz val="9"/>
            <color indexed="81"/>
            <rFont val="Tahoma"/>
            <family val="2"/>
          </rPr>
          <t>MICS:</t>
        </r>
        <r>
          <rPr>
            <sz val="9"/>
            <color indexed="81"/>
            <rFont val="Tahoma"/>
            <family val="2"/>
          </rPr>
          <t xml:space="preserve">
Can be modified, but should not be less than fieldwork end-date + 2 weeks.</t>
        </r>
      </text>
    </comment>
    <comment ref="B21" authorId="0" shapeId="0">
      <text>
        <r>
          <rPr>
            <b/>
            <sz val="9"/>
            <color indexed="81"/>
            <rFont val="Tahoma"/>
            <family val="2"/>
          </rPr>
          <t xml:space="preserve">MICS: </t>
        </r>
        <r>
          <rPr>
            <sz val="9"/>
            <color indexed="81"/>
            <rFont val="Tahoma"/>
            <family val="2"/>
          </rPr>
          <t>Enter values from a previous survey or best estimate</t>
        </r>
      </text>
    </comment>
  </commentList>
</comments>
</file>

<file path=xl/sharedStrings.xml><?xml version="1.0" encoding="utf-8"?>
<sst xmlns="http://schemas.openxmlformats.org/spreadsheetml/2006/main" count="417" uniqueCount="174">
  <si>
    <t>Personnel</t>
  </si>
  <si>
    <t>Transportation</t>
  </si>
  <si>
    <t>Consumables</t>
  </si>
  <si>
    <t xml:space="preserve">Public transportation allowance </t>
  </si>
  <si>
    <t>Fuel</t>
  </si>
  <si>
    <t>Stationery (papers, pencils, pens, etc.)</t>
  </si>
  <si>
    <t>Identification cards</t>
  </si>
  <si>
    <t>Envelopes for filing</t>
  </si>
  <si>
    <t>Other Costs</t>
  </si>
  <si>
    <t>Report writing and printing</t>
  </si>
  <si>
    <t>persons</t>
  </si>
  <si>
    <t>cars</t>
  </si>
  <si>
    <t>Units</t>
  </si>
  <si>
    <t>Time</t>
  </si>
  <si>
    <t>Cost</t>
  </si>
  <si>
    <t>days</t>
  </si>
  <si>
    <t>USD</t>
  </si>
  <si>
    <t>Total</t>
  </si>
  <si>
    <t>Unit</t>
  </si>
  <si>
    <t>No of</t>
  </si>
  <si>
    <t>GPS</t>
  </si>
  <si>
    <t>kits</t>
  </si>
  <si>
    <t>Per diems</t>
  </si>
  <si>
    <t>Equipment</t>
  </si>
  <si>
    <t>Pretest</t>
  </si>
  <si>
    <t xml:space="preserve">    Interviewers</t>
  </si>
  <si>
    <t xml:space="preserve">    Driver(s)</t>
  </si>
  <si>
    <t>Fieldwork</t>
  </si>
  <si>
    <t xml:space="preserve">    Field supervisors</t>
  </si>
  <si>
    <t xml:space="preserve">    Field Editors</t>
  </si>
  <si>
    <t xml:space="preserve">    Drivers</t>
  </si>
  <si>
    <t>Vehicle rental (Fieldwork)</t>
  </si>
  <si>
    <t>Equipment maintenance</t>
  </si>
  <si>
    <t>Personnel total</t>
  </si>
  <si>
    <t>visits</t>
  </si>
  <si>
    <t>Transportation total</t>
  </si>
  <si>
    <t>Per diems total</t>
  </si>
  <si>
    <t>Consumables total</t>
  </si>
  <si>
    <t>pages</t>
  </si>
  <si>
    <t>Equipment total</t>
  </si>
  <si>
    <t>Other costs total</t>
  </si>
  <si>
    <t>Accountant</t>
  </si>
  <si>
    <t>Computer programmer</t>
  </si>
  <si>
    <t>Consultant(s)</t>
  </si>
  <si>
    <t>Administrative Assistant(s)</t>
  </si>
  <si>
    <t xml:space="preserve">    Trainers</t>
  </si>
  <si>
    <t>Listing</t>
  </si>
  <si>
    <t xml:space="preserve">    Listers</t>
  </si>
  <si>
    <t>Fieldwork Training</t>
  </si>
  <si>
    <t xml:space="preserve">    Listers - Training Days</t>
  </si>
  <si>
    <t xml:space="preserve">    Drivers - Pilot Study</t>
  </si>
  <si>
    <t xml:space="preserve">    Measurers</t>
  </si>
  <si>
    <t xml:space="preserve">    Local Guides</t>
  </si>
  <si>
    <t>Data Entry</t>
  </si>
  <si>
    <t xml:space="preserve">    Data entry clerks</t>
  </si>
  <si>
    <t xml:space="preserve">    Data entry clerks - Additional training days</t>
  </si>
  <si>
    <t xml:space="preserve">    Trainees - Training days</t>
  </si>
  <si>
    <t xml:space="preserve">    Interviewers - Training days</t>
  </si>
  <si>
    <t xml:space="preserve">    Office editor</t>
  </si>
  <si>
    <t xml:space="preserve">    Data entry supervisor(s)</t>
  </si>
  <si>
    <t>Pre-test</t>
  </si>
  <si>
    <t>Vehicle rental (Pre-test)</t>
  </si>
  <si>
    <t>Vehicle rental (Listing)</t>
  </si>
  <si>
    <t>Vehicle rental (Fieldwork training - Pilot)</t>
  </si>
  <si>
    <t>Contingency costs (repairs, ferries, etc)</t>
  </si>
  <si>
    <t>Consultant and monitoring staff visits</t>
  </si>
  <si>
    <t xml:space="preserve">    Monitoring staff</t>
  </si>
  <si>
    <t xml:space="preserve">    Driver(s) for monitoring visit(s)</t>
  </si>
  <si>
    <t>Computing supplies (paper, flash drives etc)</t>
  </si>
  <si>
    <t>Bags, hats, t-shirts for fieldwork staff</t>
  </si>
  <si>
    <t>Other fieldwork kits (Torches, first aid kits, etc)</t>
  </si>
  <si>
    <t>Venue hire (Pre-test training)</t>
  </si>
  <si>
    <t>Venue hire (Fieldwork Training)</t>
  </si>
  <si>
    <t>Venue hire (Listing Training)</t>
  </si>
  <si>
    <t>Listing form printing</t>
  </si>
  <si>
    <t>Questionnaire and form printing</t>
  </si>
  <si>
    <t>Manual printing</t>
  </si>
  <si>
    <t>Photocopies of maps, listings, other manuals</t>
  </si>
  <si>
    <t>Communications (phone, fax, internet, postage, etc.)</t>
  </si>
  <si>
    <t>Distribution of reports (cargo)</t>
  </si>
  <si>
    <t>Dissemination meeting/National Seminar</t>
  </si>
  <si>
    <t>Independent audit</t>
  </si>
  <si>
    <t>Sending completed questionnaires to center</t>
  </si>
  <si>
    <t>UNICEF MICS BUDGET EXERCISE</t>
  </si>
  <si>
    <t>Hemacue machines (anemia testing)</t>
  </si>
  <si>
    <t>machines</t>
  </si>
  <si>
    <t>RDTs</t>
  </si>
  <si>
    <t>Malaria tests (RDTs)</t>
  </si>
  <si>
    <t>Malairia test supplies (microscopy)</t>
  </si>
  <si>
    <t>Biomarker suppplies (lancets, bandaids, sharps, etc)</t>
  </si>
  <si>
    <t>Further analysis (optional)</t>
  </si>
  <si>
    <t xml:space="preserve">Template for calculating the duration of fieldwork </t>
  </si>
  <si>
    <t xml:space="preserve">Enter values from the MICS survey plan into the input value table. The corresponding estimates of fieldwork duration will be shown in the output value table.  </t>
  </si>
  <si>
    <t>INPUT VALUES</t>
  </si>
  <si>
    <t>OUTPUT VALUES</t>
  </si>
  <si>
    <t>Parameter</t>
  </si>
  <si>
    <t>Value</t>
  </si>
  <si>
    <t>Estimates</t>
  </si>
  <si>
    <t>Number of households (Total sample size)</t>
  </si>
  <si>
    <t>Total number of working days needed</t>
  </si>
  <si>
    <r>
      <t>Number of households to be completed per day per interviewer</t>
    </r>
    <r>
      <rPr>
        <vertAlign val="superscript"/>
        <sz val="10"/>
        <rFont val="Arial"/>
        <family val="2"/>
      </rPr>
      <t>1</t>
    </r>
    <r>
      <rPr>
        <sz val="10"/>
        <rFont val="Arial"/>
        <family val="2"/>
      </rPr>
      <t xml:space="preserve"> (net)</t>
    </r>
  </si>
  <si>
    <t>Number of households completed per day per team</t>
  </si>
  <si>
    <r>
      <t>Number of fieldwork teams</t>
    </r>
    <r>
      <rPr>
        <vertAlign val="superscript"/>
        <sz val="10"/>
        <rFont val="Arial"/>
        <family val="2"/>
      </rPr>
      <t>2</t>
    </r>
  </si>
  <si>
    <t>Number of households completed per day for all teams</t>
  </si>
  <si>
    <r>
      <t>Number of interviewers per team</t>
    </r>
    <r>
      <rPr>
        <vertAlign val="superscript"/>
        <sz val="10"/>
        <rFont val="Arial"/>
        <family val="2"/>
      </rPr>
      <t>3</t>
    </r>
  </si>
  <si>
    <t>Duration of fieldwork in working days</t>
  </si>
  <si>
    <r>
      <t>Number of households per cluster</t>
    </r>
    <r>
      <rPr>
        <vertAlign val="superscript"/>
        <sz val="10"/>
        <rFont val="Arial"/>
        <family val="2"/>
      </rPr>
      <t>4</t>
    </r>
  </si>
  <si>
    <t>Total duration in weeks</t>
  </si>
  <si>
    <t>1 week = 5 working days + 1 rest &amp; 1 travel day</t>
  </si>
  <si>
    <t>Fieldwork start date [dd/mm/yyyy]</t>
  </si>
  <si>
    <t>Fieldwork end date [dd/mm/yyyy]</t>
  </si>
  <si>
    <r>
      <rPr>
        <vertAlign val="superscript"/>
        <sz val="8"/>
        <rFont val="Arial"/>
        <family val="2"/>
      </rPr>
      <t xml:space="preserve">1 </t>
    </r>
    <r>
      <rPr>
        <sz val="8"/>
        <rFont val="Arial"/>
        <family val="2"/>
      </rPr>
      <t xml:space="preserve">On average interviewers should be able to comfortably complete up to 3-4 household per day, including all questionnaires. The number here is net, meaning that it includes re-visits to the households. Aiming for larger numbers of households per day will lead to problems in data quality. </t>
    </r>
  </si>
  <si>
    <r>
      <t xml:space="preserve">2 </t>
    </r>
    <r>
      <rPr>
        <sz val="8"/>
        <rFont val="Arial"/>
        <family val="2"/>
      </rPr>
      <t xml:space="preserve">The number of fieldwork teams needs to be kept to a manageable size (between 5-20 teams is recommended) in order to ensure field monitoring and quality assurance measures can be undertaken. </t>
    </r>
  </si>
  <si>
    <r>
      <rPr>
        <vertAlign val="superscript"/>
        <sz val="8"/>
        <rFont val="Arial"/>
        <family val="2"/>
      </rPr>
      <t>3</t>
    </r>
    <r>
      <rPr>
        <sz val="8"/>
        <rFont val="Arial"/>
        <family val="2"/>
      </rPr>
      <t xml:space="preserve"> MICS recommends that field teams have 4 interviewers (1 supervisor, 1 editor and 1 measurer) </t>
    </r>
  </si>
  <si>
    <r>
      <rPr>
        <vertAlign val="superscript"/>
        <sz val="8"/>
        <rFont val="Arial"/>
        <family val="2"/>
      </rPr>
      <t>4</t>
    </r>
    <r>
      <rPr>
        <sz val="8"/>
        <rFont val="Arial"/>
        <family val="2"/>
      </rPr>
      <t xml:space="preserve"> MICS recommends between 15 to 25 households per cluster</t>
    </r>
  </si>
  <si>
    <t>Template for calculating total number of teams and fieldwork staff required  for fieldwork and training</t>
  </si>
  <si>
    <t xml:space="preserve">Enter values from the MICS survey plan into the input value table (requires input on fieldwork duration and DP requirement spreadsheets). The corresponding estimates of fieldwork staff requirement and training participants will be shown in the output value table.  </t>
  </si>
  <si>
    <t>INPUT VALUES READ FROM THE WORKSHEET 'Calculating Fieldwork Duration'</t>
  </si>
  <si>
    <t>OUTPUT VALUES FOR FIELDWORK</t>
  </si>
  <si>
    <t>Number of households</t>
  </si>
  <si>
    <t>Number of clusters</t>
  </si>
  <si>
    <t xml:space="preserve">Duration of fieldwork in working days </t>
  </si>
  <si>
    <t>Number of households per cluster</t>
  </si>
  <si>
    <t>Number of total interviews per day</t>
  </si>
  <si>
    <r>
      <t xml:space="preserve">Duration of fieldwork in weeks
     </t>
    </r>
    <r>
      <rPr>
        <i/>
        <sz val="10"/>
        <rFont val="Arial"/>
        <family val="2"/>
      </rPr>
      <t>1 week = 5 working days + 1 rest &amp; 1 travel day</t>
    </r>
  </si>
  <si>
    <t>Number of fieldwork teams required</t>
  </si>
  <si>
    <t>Number of visited households per day per interviewer</t>
  </si>
  <si>
    <t>Number of Fieldwork staff Required:</t>
  </si>
  <si>
    <t>Supervisors</t>
  </si>
  <si>
    <t xml:space="preserve">Number of interviewers per team </t>
  </si>
  <si>
    <t>Interviewers</t>
  </si>
  <si>
    <t>Editors</t>
  </si>
  <si>
    <t>Measurers</t>
  </si>
  <si>
    <t>Total + 10 % extra for selection of best performing/replacement</t>
  </si>
  <si>
    <t>OUTPUT VALUES FOR TRAINING</t>
  </si>
  <si>
    <r>
      <t>Data Entry Supervisor(s)</t>
    </r>
    <r>
      <rPr>
        <vertAlign val="superscript"/>
        <sz val="10"/>
        <rFont val="Arial"/>
        <family val="2"/>
      </rPr>
      <t>6</t>
    </r>
  </si>
  <si>
    <r>
      <t>Secondary Editors</t>
    </r>
    <r>
      <rPr>
        <vertAlign val="superscript"/>
        <sz val="10"/>
        <rFont val="Arial"/>
        <family val="2"/>
      </rPr>
      <t>6</t>
    </r>
  </si>
  <si>
    <r>
      <t>Questionnaire Administrators</t>
    </r>
    <r>
      <rPr>
        <vertAlign val="superscript"/>
        <sz val="10"/>
        <rFont val="Arial"/>
        <family val="2"/>
      </rPr>
      <t>6</t>
    </r>
  </si>
  <si>
    <t>INPUT VALUES READ FROM THE WORKSHEET 'Calculating DP Requirement'</t>
  </si>
  <si>
    <t>10 % extra for selection of best performing/replacement</t>
  </si>
  <si>
    <t>Data Entry Supervisor(s)</t>
  </si>
  <si>
    <r>
      <t>Data Entry Operators</t>
    </r>
    <r>
      <rPr>
        <vertAlign val="superscript"/>
        <sz val="10"/>
        <rFont val="Arial"/>
        <family val="2"/>
      </rPr>
      <t>6</t>
    </r>
  </si>
  <si>
    <t>Secondary Editors</t>
  </si>
  <si>
    <t>Questionnaire Administrators</t>
  </si>
  <si>
    <t>Data Entry Operators</t>
  </si>
  <si>
    <r>
      <rPr>
        <vertAlign val="superscript"/>
        <sz val="8"/>
        <rFont val="Arial"/>
        <family val="2"/>
      </rPr>
      <t>5</t>
    </r>
    <r>
      <rPr>
        <sz val="8"/>
        <rFont val="Arial"/>
        <family val="2"/>
      </rPr>
      <t xml:space="preserve"> Fieldwork teams require one off-day every week. Further, one (net) travel day per week is assumed based on a team typically covering a number of clusters from a changing base location, driving to and from clusters every day, and moving base approximately once a week. The number of travel days should be increased if team movement generally follow a different pattern, i.e. without such base locations. This would be the case if long distances between clusters.</t>
    </r>
  </si>
  <si>
    <r>
      <t>Total to train</t>
    </r>
    <r>
      <rPr>
        <b/>
        <vertAlign val="superscript"/>
        <sz val="10"/>
        <rFont val="Arial"/>
        <family val="2"/>
      </rPr>
      <t>7</t>
    </r>
    <r>
      <rPr>
        <b/>
        <sz val="10"/>
        <rFont val="Arial"/>
        <family val="2"/>
      </rPr>
      <t xml:space="preserve"> for fieldwork</t>
    </r>
  </si>
  <si>
    <r>
      <rPr>
        <vertAlign val="superscript"/>
        <sz val="8"/>
        <rFont val="Arial"/>
        <family val="2"/>
      </rPr>
      <t>7</t>
    </r>
    <r>
      <rPr>
        <sz val="8"/>
        <rFont val="Arial"/>
        <family val="2"/>
      </rPr>
      <t xml:space="preserve"> Training facilities should include 1 large room for plenary sessions and smaller classrooms for smaller, interactive sessions, for 30-40 participants per room, if capacity and number of trainers allow for simultaneous sessions. More trainees per room can reduce quality of training.</t>
    </r>
  </si>
  <si>
    <r>
      <rPr>
        <vertAlign val="superscript"/>
        <sz val="8"/>
        <rFont val="Arial"/>
        <family val="2"/>
      </rPr>
      <t xml:space="preserve">6 </t>
    </r>
    <r>
      <rPr>
        <sz val="8"/>
        <rFont val="Arial"/>
        <family val="2"/>
      </rPr>
      <t>MICS recommends that data entry personnel are also familiarized with questionnaires during the main fieldworker training. Data entry supervisors, Secondary Editors, Questionnaire Administrators, and, if possible, data entry operators should also be included in the total  number for the main fieldwork training.</t>
    </r>
  </si>
  <si>
    <t>Template for Calculating Data Processing Requirements</t>
  </si>
  <si>
    <t xml:space="preserve">Enter values from the MICS survey plan and values from previous surveys into the input value table (requires input on fieldwork duration spreadsheet). The corresponding estimates of data processing requirements will be shown in the output value table.  </t>
  </si>
  <si>
    <r>
      <t>Assumed work rate</t>
    </r>
    <r>
      <rPr>
        <vertAlign val="superscript"/>
        <sz val="10"/>
        <rFont val="Arial"/>
        <family val="2"/>
      </rPr>
      <t>8</t>
    </r>
  </si>
  <si>
    <t>(number of households per operator per day)</t>
  </si>
  <si>
    <t>Number of days of data entry</t>
  </si>
  <si>
    <t>Data entry start date (Fieldwork start + 2 weeks) [dd/mm/yyyy]</t>
  </si>
  <si>
    <t>Number of operators needed</t>
  </si>
  <si>
    <t>Targeted end day of data entry (Fieldwork end date + 2 weeks)</t>
  </si>
  <si>
    <t>Number of computers needed</t>
  </si>
  <si>
    <r>
      <rPr>
        <vertAlign val="superscript"/>
        <sz val="8"/>
        <rFont val="Arial"/>
        <family val="2"/>
      </rPr>
      <t>8</t>
    </r>
    <r>
      <rPr>
        <sz val="8"/>
        <rFont val="Arial"/>
        <family val="2"/>
      </rPr>
      <t xml:space="preserve"> Normal assumption is that an operator on an 8 hour shift can enter 20 households with one woman, one man, and one child. Value here will change depending of composition of households.</t>
    </r>
  </si>
  <si>
    <t>Number of women (15-49) per household</t>
  </si>
  <si>
    <t>Number of men (15-49) per household</t>
  </si>
  <si>
    <t>Number of children (U5) per household</t>
  </si>
  <si>
    <t>Working days per week</t>
  </si>
  <si>
    <t>Shifts</t>
  </si>
  <si>
    <t>Hours per shift</t>
  </si>
  <si>
    <t>Template for calculating supply requirements</t>
  </si>
  <si>
    <t>No value input required.</t>
  </si>
  <si>
    <r>
      <t>Measuring Boards</t>
    </r>
    <r>
      <rPr>
        <vertAlign val="superscript"/>
        <sz val="10"/>
        <rFont val="Arial"/>
        <family val="2"/>
      </rPr>
      <t>9</t>
    </r>
  </si>
  <si>
    <r>
      <t>Scales</t>
    </r>
    <r>
      <rPr>
        <vertAlign val="superscript"/>
        <sz val="10"/>
        <rFont val="Arial"/>
        <family val="2"/>
      </rPr>
      <t>9</t>
    </r>
  </si>
  <si>
    <r>
      <t>Salt Test Kits</t>
    </r>
    <r>
      <rPr>
        <vertAlign val="superscript"/>
        <sz val="10"/>
        <rFont val="Arial"/>
        <family val="2"/>
      </rPr>
      <t>10</t>
    </r>
  </si>
  <si>
    <r>
      <t>GPS Units</t>
    </r>
    <r>
      <rPr>
        <vertAlign val="superscript"/>
        <sz val="10"/>
        <rFont val="Arial"/>
        <family val="2"/>
      </rPr>
      <t>9</t>
    </r>
  </si>
  <si>
    <t>OUTPUT VALUES READ FROM THE WORKSHEET 'Calculating DP Requirement'</t>
  </si>
  <si>
    <r>
      <rPr>
        <vertAlign val="superscript"/>
        <sz val="8"/>
        <rFont val="Arial"/>
        <family val="2"/>
      </rPr>
      <t>9</t>
    </r>
    <r>
      <rPr>
        <sz val="8"/>
        <rFont val="Arial"/>
        <family val="2"/>
      </rPr>
      <t xml:space="preserve"> Number of Measuring Boards, Scales, and GPS units are calculated as 2 per team (one back-up) </t>
    </r>
  </si>
  <si>
    <r>
      <rPr>
        <vertAlign val="superscript"/>
        <sz val="8"/>
        <rFont val="Arial"/>
        <family val="2"/>
      </rPr>
      <t>10</t>
    </r>
    <r>
      <rPr>
        <sz val="8"/>
        <rFont val="Arial"/>
        <family val="2"/>
      </rPr>
      <t xml:space="preserve"> Number of Salt Test Kits is based on 50 households covered per kit, plus 2 extra per interviewer, and 1 per participant in fieldwork training. Add to cover pretest requirements.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</si>
</sst>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9">
    <font>
      <sz val="10"/>
      <name val="Arial"/>
    </font>
    <font>
      <sz val="8"/>
      <name val="Arial"/>
      <family val="2"/>
    </font>
    <font>
      <b/>
      <sz val="8"/>
      <name val="Arial"/>
      <family val="2"/>
    </font>
    <font>
      <sz val="8"/>
      <name val="Univers"/>
    </font>
    <font>
      <b/>
      <sz val="10"/>
      <name val="Arial"/>
      <family val="2"/>
    </font>
    <font>
      <b/>
      <i/>
      <sz val="8"/>
      <name val="Arial"/>
      <family val="2"/>
    </font>
    <font>
      <sz val="8"/>
      <name val="Arial"/>
      <family val="2"/>
    </font>
    <font>
      <i/>
      <sz val="8"/>
      <name val="Arial"/>
      <family val="2"/>
    </font>
    <font>
      <b/>
      <i/>
      <sz val="8"/>
      <name val="Univers"/>
    </font>
    <font>
      <sz val="8"/>
      <color indexed="81"/>
      <name val="Tahoma"/>
      <family val="2"/>
    </font>
    <font>
      <b/>
      <sz val="12"/>
      <name val="Arial"/>
      <family val="2"/>
    </font>
    <font>
      <sz val="10"/>
      <name val="Arial"/>
      <family val="2"/>
    </font>
    <font>
      <vertAlign val="superscript"/>
      <sz val="10"/>
      <name val="Arial"/>
      <family val="2"/>
    </font>
    <font>
      <i/>
      <sz val="10"/>
      <name val="Arial"/>
      <family val="2"/>
    </font>
    <font>
      <vertAlign val="superscript"/>
      <sz val="8"/>
      <name val="Arial"/>
      <family val="2"/>
    </font>
    <font>
      <b/>
      <vertAlign val="superscript"/>
      <sz val="10"/>
      <name val="Arial"/>
      <family val="2"/>
    </font>
    <font>
      <b/>
      <i/>
      <sz val="10"/>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2" tint="-9.9948118533890809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11" fillId="0" borderId="0"/>
  </cellStyleXfs>
  <cellXfs count="165">
    <xf numFmtId="0" fontId="0" fillId="0" borderId="0" xfId="0"/>
    <xf numFmtId="0" fontId="1" fillId="0" borderId="0" xfId="0" applyFont="1" applyBorder="1"/>
    <xf numFmtId="0" fontId="1" fillId="0" borderId="0" xfId="0" applyFont="1" applyBorder="1" applyAlignment="1"/>
    <xf numFmtId="0" fontId="3" fillId="0" borderId="0" xfId="0" applyFont="1" applyBorder="1" applyAlignment="1">
      <alignment vertical="top"/>
    </xf>
    <xf numFmtId="0" fontId="1" fillId="0" borderId="1" xfId="0" applyFont="1" applyBorder="1"/>
    <xf numFmtId="0" fontId="1" fillId="0" borderId="0" xfId="0" applyFont="1" applyFill="1" applyBorder="1"/>
    <xf numFmtId="0" fontId="5" fillId="0" borderId="0" xfId="0" applyFont="1" applyBorder="1"/>
    <xf numFmtId="0" fontId="6" fillId="0" borderId="0" xfId="0" applyFont="1" applyBorder="1"/>
    <xf numFmtId="0" fontId="2" fillId="0" borderId="2" xfId="0" applyFont="1" applyBorder="1" applyAlignment="1">
      <alignment horizontal="center"/>
    </xf>
    <xf numFmtId="0" fontId="1" fillId="0" borderId="2" xfId="0" applyFont="1" applyBorder="1" applyAlignment="1">
      <alignment horizontal="center"/>
    </xf>
    <xf numFmtId="0" fontId="2" fillId="0" borderId="3" xfId="0" applyFont="1" applyBorder="1" applyAlignment="1">
      <alignment horizontal="center"/>
    </xf>
    <xf numFmtId="0" fontId="1" fillId="0" borderId="4" xfId="0" applyFont="1" applyBorder="1"/>
    <xf numFmtId="0" fontId="1" fillId="0" borderId="5" xfId="0" applyFont="1" applyBorder="1"/>
    <xf numFmtId="0" fontId="1" fillId="0" borderId="5" xfId="0" applyFont="1" applyFill="1" applyBorder="1"/>
    <xf numFmtId="0" fontId="2" fillId="0" borderId="5" xfId="0" applyFont="1" applyFill="1" applyBorder="1"/>
    <xf numFmtId="0" fontId="2" fillId="0" borderId="6" xfId="0" applyFont="1" applyBorder="1" applyAlignment="1">
      <alignment horizontal="center"/>
    </xf>
    <xf numFmtId="0" fontId="1" fillId="0" borderId="6" xfId="0" applyFont="1" applyBorder="1" applyAlignment="1">
      <alignment horizontal="center"/>
    </xf>
    <xf numFmtId="0" fontId="2" fillId="0" borderId="7" xfId="0" applyFont="1" applyBorder="1" applyAlignment="1">
      <alignment horizontal="center"/>
    </xf>
    <xf numFmtId="0" fontId="1" fillId="0" borderId="8" xfId="0" applyFont="1" applyFill="1" applyBorder="1"/>
    <xf numFmtId="0" fontId="2" fillId="0" borderId="4" xfId="0" applyFont="1" applyBorder="1"/>
    <xf numFmtId="0" fontId="8" fillId="0" borderId="0" xfId="0" applyFont="1" applyBorder="1" applyAlignment="1">
      <alignment vertical="top"/>
    </xf>
    <xf numFmtId="0" fontId="8" fillId="2" borderId="0" xfId="0" applyFont="1" applyFill="1" applyBorder="1" applyAlignment="1">
      <alignment vertical="top"/>
    </xf>
    <xf numFmtId="0" fontId="7" fillId="2" borderId="8" xfId="0" applyFont="1" applyFill="1" applyBorder="1"/>
    <xf numFmtId="0" fontId="2" fillId="3" borderId="9" xfId="0" applyFont="1" applyFill="1" applyBorder="1"/>
    <xf numFmtId="0" fontId="5" fillId="0" borderId="4" xfId="0" applyFont="1" applyBorder="1"/>
    <xf numFmtId="0" fontId="1" fillId="2" borderId="0" xfId="0" applyFont="1" applyFill="1" applyBorder="1"/>
    <xf numFmtId="0" fontId="5" fillId="2" borderId="0" xfId="0" applyFont="1" applyFill="1" applyBorder="1"/>
    <xf numFmtId="0" fontId="1" fillId="3" borderId="6" xfId="0" applyFont="1" applyFill="1" applyBorder="1" applyAlignment="1"/>
    <xf numFmtId="0" fontId="1" fillId="3" borderId="6" xfId="0" applyFont="1" applyFill="1" applyBorder="1"/>
    <xf numFmtId="0" fontId="5" fillId="3" borderId="6" xfId="0" applyFont="1" applyFill="1" applyBorder="1"/>
    <xf numFmtId="0" fontId="2" fillId="3" borderId="10" xfId="0" applyFont="1" applyFill="1" applyBorder="1"/>
    <xf numFmtId="0" fontId="0" fillId="0" borderId="0" xfId="0" applyAlignment="1">
      <alignment horizontal="center"/>
    </xf>
    <xf numFmtId="0" fontId="0" fillId="0" borderId="0" xfId="0" applyBorder="1" applyAlignment="1">
      <alignment horizontal="center"/>
    </xf>
    <xf numFmtId="0" fontId="0" fillId="0" borderId="0" xfId="0" applyBorder="1"/>
    <xf numFmtId="0" fontId="0" fillId="0" borderId="10" xfId="0" applyBorder="1"/>
    <xf numFmtId="0" fontId="11" fillId="0" borderId="10" xfId="0" applyFont="1" applyFill="1" applyBorder="1" applyAlignment="1">
      <alignment horizontal="center"/>
    </xf>
    <xf numFmtId="0" fontId="0" fillId="0" borderId="10" xfId="0" applyFill="1" applyBorder="1" applyAlignment="1">
      <alignment horizontal="center"/>
    </xf>
    <xf numFmtId="0" fontId="0" fillId="0" borderId="14" xfId="0" applyBorder="1"/>
    <xf numFmtId="0" fontId="0" fillId="0" borderId="14" xfId="0" applyBorder="1" applyAlignment="1">
      <alignment horizontal="center"/>
    </xf>
    <xf numFmtId="0" fontId="11" fillId="0" borderId="14" xfId="0" applyFont="1" applyBorder="1"/>
    <xf numFmtId="3" fontId="0" fillId="5" borderId="14" xfId="0" applyNumberFormat="1" applyFill="1" applyBorder="1" applyAlignment="1" applyProtection="1">
      <alignment horizontal="center"/>
      <protection locked="0"/>
    </xf>
    <xf numFmtId="0" fontId="11" fillId="0" borderId="14" xfId="0" applyFont="1" applyFill="1" applyBorder="1"/>
    <xf numFmtId="3" fontId="0" fillId="6" borderId="14" xfId="0" applyNumberFormat="1" applyFill="1" applyBorder="1" applyAlignment="1">
      <alignment horizontal="center"/>
    </xf>
    <xf numFmtId="0" fontId="0" fillId="0" borderId="14" xfId="0" applyBorder="1" applyAlignment="1" applyProtection="1">
      <alignment horizontal="center"/>
      <protection locked="0"/>
    </xf>
    <xf numFmtId="0" fontId="11" fillId="0" borderId="14" xfId="0" applyFont="1" applyBorder="1" applyAlignment="1">
      <alignment wrapText="1"/>
    </xf>
    <xf numFmtId="1" fontId="0" fillId="5" borderId="14" xfId="0" applyNumberFormat="1" applyFill="1" applyBorder="1" applyAlignment="1" applyProtection="1">
      <alignment horizontal="center" vertical="center"/>
      <protection locked="0"/>
    </xf>
    <xf numFmtId="1" fontId="0" fillId="6" borderId="14" xfId="0" applyNumberFormat="1" applyFill="1" applyBorder="1" applyAlignment="1">
      <alignment horizontal="center"/>
    </xf>
    <xf numFmtId="1" fontId="0" fillId="0" borderId="14" xfId="0" applyNumberFormat="1" applyBorder="1" applyAlignment="1" applyProtection="1">
      <alignment horizontal="center"/>
      <protection locked="0"/>
    </xf>
    <xf numFmtId="0" fontId="0" fillId="0" borderId="14" xfId="0" applyFill="1" applyBorder="1"/>
    <xf numFmtId="1" fontId="0" fillId="0" borderId="14" xfId="0" applyNumberFormat="1" applyBorder="1" applyAlignment="1">
      <alignment horizontal="center"/>
    </xf>
    <xf numFmtId="1" fontId="0" fillId="5" borderId="14" xfId="0" applyNumberFormat="1" applyFill="1" applyBorder="1" applyAlignment="1" applyProtection="1">
      <alignment horizontal="center"/>
      <protection locked="0"/>
    </xf>
    <xf numFmtId="0" fontId="4" fillId="0" borderId="14" xfId="0" applyFont="1" applyFill="1" applyBorder="1" applyAlignment="1">
      <alignment horizontal="left"/>
    </xf>
    <xf numFmtId="0" fontId="0" fillId="0" borderId="0" xfId="0" applyFill="1" applyBorder="1"/>
    <xf numFmtId="0" fontId="4" fillId="0" borderId="14" xfId="0" applyFont="1" applyBorder="1"/>
    <xf numFmtId="1" fontId="0" fillId="0" borderId="0" xfId="0" applyNumberFormat="1" applyBorder="1"/>
    <xf numFmtId="0" fontId="13" fillId="0" borderId="14" xfId="0" applyFont="1" applyBorder="1" applyAlignment="1">
      <alignment horizontal="center"/>
    </xf>
    <xf numFmtId="164" fontId="0" fillId="5" borderId="14" xfId="0" applyNumberFormat="1" applyFill="1" applyBorder="1" applyAlignment="1" applyProtection="1">
      <alignment horizontal="center"/>
      <protection locked="0"/>
    </xf>
    <xf numFmtId="164" fontId="0" fillId="6" borderId="14" xfId="0" applyNumberFormat="1" applyFill="1" applyBorder="1" applyAlignment="1">
      <alignment horizontal="center"/>
    </xf>
    <xf numFmtId="164" fontId="0" fillId="0" borderId="0" xfId="0" applyNumberFormat="1" applyBorder="1"/>
    <xf numFmtId="0" fontId="0" fillId="0" borderId="15" xfId="0" applyBorder="1"/>
    <xf numFmtId="0" fontId="0" fillId="0" borderId="15" xfId="0" applyBorder="1" applyAlignment="1" applyProtection="1">
      <alignment horizontal="center"/>
      <protection locked="0"/>
    </xf>
    <xf numFmtId="0" fontId="0" fillId="0" borderId="15" xfId="0" applyBorder="1" applyAlignment="1">
      <alignment horizontal="center"/>
    </xf>
    <xf numFmtId="0" fontId="0" fillId="0" borderId="0" xfId="0" applyAlignment="1" applyProtection="1">
      <alignment horizontal="center"/>
      <protection locked="0"/>
    </xf>
    <xf numFmtId="0" fontId="0" fillId="0" borderId="13" xfId="0" applyFill="1" applyBorder="1" applyAlignment="1">
      <alignment horizontal="center"/>
    </xf>
    <xf numFmtId="0" fontId="0" fillId="0" borderId="5" xfId="0" applyBorder="1" applyAlignment="1">
      <alignment horizontal="center"/>
    </xf>
    <xf numFmtId="3" fontId="13" fillId="7" borderId="5" xfId="0" applyNumberFormat="1" applyFont="1" applyFill="1" applyBorder="1" applyAlignment="1" applyProtection="1">
      <alignment horizontal="center"/>
    </xf>
    <xf numFmtId="1" fontId="13" fillId="7" borderId="5" xfId="0" applyNumberFormat="1" applyFont="1" applyFill="1" applyBorder="1" applyAlignment="1" applyProtection="1">
      <alignment horizontal="center"/>
    </xf>
    <xf numFmtId="0" fontId="0" fillId="0" borderId="5" xfId="0" applyBorder="1" applyAlignment="1" applyProtection="1">
      <alignment horizontal="center"/>
      <protection locked="0"/>
    </xf>
    <xf numFmtId="1" fontId="13" fillId="8" borderId="5" xfId="0" applyNumberFormat="1" applyFont="1" applyFill="1" applyBorder="1" applyAlignment="1" applyProtection="1">
      <alignment horizontal="center" vertical="center"/>
    </xf>
    <xf numFmtId="0" fontId="11" fillId="0" borderId="14" xfId="0" applyFont="1" applyFill="1" applyBorder="1" applyAlignment="1">
      <alignment vertical="center"/>
    </xf>
    <xf numFmtId="1" fontId="0" fillId="6" borderId="14" xfId="0" applyNumberFormat="1" applyFill="1" applyBorder="1" applyAlignment="1">
      <alignment horizontal="center" vertical="center"/>
    </xf>
    <xf numFmtId="1" fontId="0" fillId="0" borderId="5" xfId="0" applyNumberFormat="1" applyBorder="1" applyAlignment="1" applyProtection="1">
      <alignment horizontal="center"/>
      <protection locked="0"/>
    </xf>
    <xf numFmtId="0" fontId="0" fillId="0" borderId="14" xfId="0" applyFont="1" applyFill="1" applyBorder="1" applyAlignment="1">
      <alignment horizontal="right"/>
    </xf>
    <xf numFmtId="0" fontId="11" fillId="0" borderId="4" xfId="0" applyFont="1" applyFill="1" applyBorder="1" applyAlignment="1">
      <alignment horizontal="right"/>
    </xf>
    <xf numFmtId="0" fontId="0" fillId="0" borderId="7" xfId="0" applyBorder="1" applyAlignment="1" applyProtection="1">
      <alignment horizontal="center"/>
      <protection locked="0"/>
    </xf>
    <xf numFmtId="0" fontId="11" fillId="0" borderId="14" xfId="0" applyFont="1" applyBorder="1" applyAlignment="1">
      <alignment horizontal="right"/>
    </xf>
    <xf numFmtId="0" fontId="11" fillId="0" borderId="14" xfId="0" applyFont="1" applyFill="1" applyBorder="1" applyAlignment="1">
      <alignment horizontal="right"/>
    </xf>
    <xf numFmtId="0" fontId="4" fillId="0" borderId="15" xfId="0" applyFont="1" applyBorder="1" applyAlignment="1">
      <alignment horizontal="right"/>
    </xf>
    <xf numFmtId="1" fontId="4" fillId="6" borderId="15" xfId="0" applyNumberFormat="1" applyFont="1" applyFill="1" applyBorder="1" applyAlignment="1">
      <alignment horizontal="center"/>
    </xf>
    <xf numFmtId="0" fontId="13" fillId="0" borderId="10" xfId="0" applyFont="1" applyFill="1" applyBorder="1" applyAlignment="1">
      <alignment horizontal="right"/>
    </xf>
    <xf numFmtId="1" fontId="13" fillId="6" borderId="13" xfId="0" applyNumberFormat="1" applyFont="1" applyFill="1" applyBorder="1" applyAlignment="1">
      <alignment horizontal="center"/>
    </xf>
    <xf numFmtId="0" fontId="11" fillId="0" borderId="12" xfId="0" applyFont="1" applyBorder="1"/>
    <xf numFmtId="0" fontId="11" fillId="0" borderId="10" xfId="0" applyFont="1" applyBorder="1" applyAlignment="1">
      <alignment horizontal="center"/>
    </xf>
    <xf numFmtId="0" fontId="0" fillId="0" borderId="4" xfId="0" applyBorder="1"/>
    <xf numFmtId="0" fontId="11" fillId="0" borderId="4" xfId="0" applyFont="1" applyBorder="1" applyAlignment="1">
      <alignment horizontal="left"/>
    </xf>
    <xf numFmtId="0" fontId="0" fillId="5" borderId="14" xfId="0" applyFill="1" applyBorder="1" applyAlignment="1" applyProtection="1">
      <alignment horizontal="center"/>
      <protection locked="0"/>
    </xf>
    <xf numFmtId="0" fontId="0" fillId="5" borderId="14" xfId="0" applyFill="1" applyBorder="1" applyAlignment="1">
      <alignment horizontal="center"/>
    </xf>
    <xf numFmtId="0" fontId="0" fillId="0" borderId="9" xfId="0" applyBorder="1"/>
    <xf numFmtId="0" fontId="13" fillId="0" borderId="14" xfId="0" applyFont="1" applyFill="1" applyBorder="1" applyAlignment="1">
      <alignment horizontal="right"/>
    </xf>
    <xf numFmtId="1" fontId="0" fillId="6" borderId="5" xfId="0" applyNumberFormat="1" applyFill="1" applyBorder="1" applyAlignment="1">
      <alignment horizontal="center"/>
    </xf>
    <xf numFmtId="0" fontId="11" fillId="0" borderId="14" xfId="0" applyFont="1" applyBorder="1" applyAlignment="1">
      <alignment horizontal="left"/>
    </xf>
    <xf numFmtId="1" fontId="13" fillId="7" borderId="14" xfId="0" applyNumberFormat="1" applyFont="1" applyFill="1" applyBorder="1" applyAlignment="1" applyProtection="1">
      <alignment horizontal="center"/>
      <protection locked="0"/>
    </xf>
    <xf numFmtId="0" fontId="11" fillId="0" borderId="15" xfId="0" applyFont="1" applyBorder="1" applyAlignment="1">
      <alignment horizontal="right"/>
    </xf>
    <xf numFmtId="0" fontId="4" fillId="0" borderId="10" xfId="0" applyFont="1" applyBorder="1" applyAlignment="1">
      <alignment horizontal="right"/>
    </xf>
    <xf numFmtId="1" fontId="16" fillId="6" borderId="13" xfId="0" applyNumberFormat="1" applyFont="1" applyFill="1" applyBorder="1" applyAlignment="1">
      <alignment horizontal="center"/>
    </xf>
    <xf numFmtId="0" fontId="11" fillId="0" borderId="0" xfId="1" applyFont="1"/>
    <xf numFmtId="0" fontId="0" fillId="0" borderId="24" xfId="0" applyBorder="1"/>
    <xf numFmtId="0" fontId="0" fillId="0" borderId="24" xfId="0" applyBorder="1" applyAlignment="1">
      <alignment horizontal="center"/>
    </xf>
    <xf numFmtId="0" fontId="11" fillId="0" borderId="14" xfId="1" applyFont="1" applyBorder="1"/>
    <xf numFmtId="0" fontId="11" fillId="0" borderId="5" xfId="1" applyFont="1" applyBorder="1"/>
    <xf numFmtId="3" fontId="13" fillId="8" borderId="14" xfId="0" applyNumberFormat="1" applyFont="1" applyFill="1" applyBorder="1" applyAlignment="1" applyProtection="1">
      <alignment horizontal="center"/>
      <protection locked="0"/>
    </xf>
    <xf numFmtId="0" fontId="11" fillId="0" borderId="24" xfId="1" applyFont="1" applyBorder="1"/>
    <xf numFmtId="0" fontId="13" fillId="0" borderId="14" xfId="1" applyFont="1" applyBorder="1"/>
    <xf numFmtId="164" fontId="13" fillId="8" borderId="14" xfId="1" applyNumberFormat="1" applyFont="1" applyFill="1" applyBorder="1" applyAlignment="1">
      <alignment horizontal="center"/>
    </xf>
    <xf numFmtId="1" fontId="11" fillId="6" borderId="5" xfId="1" applyNumberFormat="1" applyFont="1" applyFill="1" applyBorder="1" applyAlignment="1">
      <alignment horizontal="center"/>
    </xf>
    <xf numFmtId="0" fontId="4" fillId="0" borderId="14" xfId="1" applyFont="1" applyBorder="1"/>
    <xf numFmtId="0" fontId="11" fillId="0" borderId="14" xfId="0" applyFont="1" applyFill="1" applyBorder="1" applyAlignment="1">
      <alignment horizontal="left"/>
    </xf>
    <xf numFmtId="0" fontId="11" fillId="0" borderId="15" xfId="0" applyFont="1" applyBorder="1"/>
    <xf numFmtId="1" fontId="0" fillId="6" borderId="7" xfId="0" applyNumberFormat="1" applyFill="1" applyBorder="1" applyAlignment="1">
      <alignment horizontal="center"/>
    </xf>
    <xf numFmtId="0" fontId="11" fillId="0" borderId="13" xfId="0" applyFont="1" applyFill="1" applyBorder="1" applyAlignment="1">
      <alignment horizontal="center"/>
    </xf>
    <xf numFmtId="0" fontId="0" fillId="5" borderId="5" xfId="0" applyFill="1" applyBorder="1" applyAlignment="1" applyProtection="1">
      <alignment horizontal="center"/>
      <protection locked="0"/>
    </xf>
    <xf numFmtId="0" fontId="0" fillId="5" borderId="5" xfId="0" applyFill="1" applyBorder="1" applyAlignment="1">
      <alignment horizontal="center"/>
    </xf>
    <xf numFmtId="0" fontId="0" fillId="0" borderId="5" xfId="0" applyBorder="1"/>
    <xf numFmtId="0" fontId="11" fillId="5" borderId="5" xfId="1" applyFont="1" applyFill="1" applyBorder="1" applyAlignment="1">
      <alignment horizontal="center"/>
    </xf>
    <xf numFmtId="0" fontId="11" fillId="0" borderId="15" xfId="1" applyFont="1" applyBorder="1"/>
    <xf numFmtId="0" fontId="11" fillId="5" borderId="7" xfId="1" applyFont="1" applyFill="1" applyBorder="1" applyAlignment="1">
      <alignment horizontal="center"/>
    </xf>
    <xf numFmtId="0" fontId="10" fillId="0" borderId="0" xfId="0" applyFont="1" applyAlignment="1"/>
    <xf numFmtId="0" fontId="7" fillId="0" borderId="0" xfId="0" applyFont="1" applyAlignment="1"/>
    <xf numFmtId="3" fontId="0" fillId="8" borderId="14" xfId="0" applyNumberFormat="1" applyFill="1" applyBorder="1" applyAlignment="1" applyProtection="1">
      <alignment horizontal="center"/>
      <protection locked="0"/>
    </xf>
    <xf numFmtId="1" fontId="0" fillId="8" borderId="14" xfId="0" applyNumberFormat="1" applyFill="1" applyBorder="1" applyAlignment="1" applyProtection="1">
      <alignment horizontal="center" vertical="center"/>
      <protection locked="0"/>
    </xf>
    <xf numFmtId="1" fontId="0" fillId="8" borderId="14" xfId="0" applyNumberFormat="1" applyFill="1" applyBorder="1" applyAlignment="1" applyProtection="1">
      <alignment horizontal="center"/>
      <protection locked="0"/>
    </xf>
    <xf numFmtId="0" fontId="4" fillId="4" borderId="11" xfId="0" applyFont="1" applyFill="1" applyBorder="1" applyAlignment="1">
      <alignment horizontal="left"/>
    </xf>
    <xf numFmtId="0" fontId="0" fillId="4" borderId="2" xfId="0" applyFill="1" applyBorder="1" applyAlignment="1">
      <alignment horizontal="left"/>
    </xf>
    <xf numFmtId="0" fontId="1" fillId="0" borderId="19" xfId="0" applyFont="1" applyBorder="1" applyAlignment="1">
      <alignment horizontal="left"/>
    </xf>
    <xf numFmtId="0" fontId="1" fillId="0" borderId="0"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0" fillId="0" borderId="0" xfId="0" applyAlignment="1"/>
    <xf numFmtId="0" fontId="10" fillId="0" borderId="0" xfId="0" applyFont="1" applyAlignment="1">
      <alignment horizontal="left"/>
    </xf>
    <xf numFmtId="0" fontId="7" fillId="0" borderId="0" xfId="0" applyFont="1" applyAlignment="1">
      <alignment horizontal="left"/>
    </xf>
    <xf numFmtId="0" fontId="4" fillId="5" borderId="12" xfId="0" applyFont="1" applyFill="1" applyBorder="1" applyAlignment="1">
      <alignment horizontal="center"/>
    </xf>
    <xf numFmtId="0" fontId="4" fillId="5" borderId="13" xfId="0" applyFont="1" applyFill="1" applyBorder="1" applyAlignment="1">
      <alignment horizontal="center"/>
    </xf>
    <xf numFmtId="0" fontId="11" fillId="6" borderId="12" xfId="0" applyFont="1" applyFill="1" applyBorder="1" applyAlignment="1">
      <alignment horizontal="center"/>
    </xf>
    <xf numFmtId="0" fontId="0" fillId="6" borderId="13" xfId="0" applyFill="1" applyBorder="1" applyAlignment="1">
      <alignment horizontal="center"/>
    </xf>
    <xf numFmtId="0" fontId="1" fillId="0" borderId="16" xfId="0" applyFont="1" applyBorder="1" applyAlignment="1">
      <alignment horizontal="left" wrapText="1"/>
    </xf>
    <xf numFmtId="0" fontId="1" fillId="0" borderId="17" xfId="0" applyFont="1" applyBorder="1" applyAlignment="1">
      <alignment horizontal="left" wrapText="1"/>
    </xf>
    <xf numFmtId="0" fontId="1" fillId="0" borderId="18" xfId="0" applyFont="1" applyBorder="1" applyAlignment="1">
      <alignment horizontal="left" wrapText="1"/>
    </xf>
    <xf numFmtId="0" fontId="14" fillId="0" borderId="19" xfId="0" applyFont="1" applyBorder="1" applyAlignment="1">
      <alignment horizontal="left" wrapText="1"/>
    </xf>
    <xf numFmtId="0" fontId="14" fillId="0" borderId="0" xfId="0" applyFont="1" applyBorder="1" applyAlignment="1">
      <alignment horizontal="left" wrapText="1"/>
    </xf>
    <xf numFmtId="0" fontId="14" fillId="0" borderId="20" xfId="0" applyFont="1" applyBorder="1" applyAlignment="1">
      <alignment horizontal="left" wrapText="1"/>
    </xf>
    <xf numFmtId="0" fontId="11" fillId="7" borderId="12" xfId="0" applyFont="1" applyFill="1" applyBorder="1" applyAlignment="1">
      <alignment horizontal="center"/>
    </xf>
    <xf numFmtId="0" fontId="11" fillId="7" borderId="13" xfId="0" applyFont="1" applyFill="1" applyBorder="1" applyAlignment="1">
      <alignment horizontal="center"/>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3" xfId="0" applyFont="1" applyBorder="1" applyAlignment="1">
      <alignment horizontal="left" vertical="center" wrapText="1"/>
    </xf>
    <xf numFmtId="0" fontId="7" fillId="0" borderId="0" xfId="0" applyFont="1" applyAlignment="1">
      <alignment horizontal="left" wrapText="1"/>
    </xf>
    <xf numFmtId="0" fontId="10" fillId="0" borderId="0" xfId="1" applyFont="1" applyAlignment="1">
      <alignment horizontal="left"/>
    </xf>
    <xf numFmtId="0" fontId="7" fillId="0" borderId="0" xfId="1" applyFont="1" applyAlignment="1">
      <alignment horizontal="left" wrapText="1"/>
    </xf>
    <xf numFmtId="0" fontId="11" fillId="8" borderId="12" xfId="0" applyFont="1" applyFill="1" applyBorder="1" applyAlignment="1">
      <alignment horizontal="center"/>
    </xf>
    <xf numFmtId="0" fontId="0" fillId="8" borderId="13" xfId="0" applyFill="1" applyBorder="1" applyAlignment="1">
      <alignment horizontal="center"/>
    </xf>
    <xf numFmtId="1" fontId="11" fillId="6" borderId="24" xfId="1" applyNumberFormat="1" applyFont="1" applyFill="1" applyBorder="1" applyAlignment="1">
      <alignment horizontal="center" vertical="center"/>
    </xf>
    <xf numFmtId="1" fontId="11" fillId="6" borderId="14" xfId="1" applyNumberFormat="1" applyFont="1" applyFill="1" applyBorder="1" applyAlignment="1">
      <alignment horizontal="center" vertical="center"/>
    </xf>
    <xf numFmtId="0" fontId="1" fillId="0" borderId="16" xfId="1" applyFont="1" applyBorder="1" applyAlignment="1">
      <alignment horizontal="left" vertical="center" wrapText="1"/>
    </xf>
    <xf numFmtId="0" fontId="1" fillId="0" borderId="18" xfId="1" applyFont="1" applyBorder="1" applyAlignment="1">
      <alignment horizontal="left" vertical="center" wrapText="1"/>
    </xf>
    <xf numFmtId="0" fontId="1" fillId="0" borderId="19" xfId="1" applyFont="1" applyBorder="1" applyAlignment="1">
      <alignment horizontal="left" vertical="center" wrapText="1"/>
    </xf>
    <xf numFmtId="0" fontId="1" fillId="0" borderId="20" xfId="1" applyFont="1" applyBorder="1" applyAlignment="1">
      <alignment horizontal="left" vertical="center" wrapText="1"/>
    </xf>
    <xf numFmtId="0" fontId="1" fillId="0" borderId="21" xfId="1" applyFont="1" applyBorder="1" applyAlignment="1">
      <alignment horizontal="left" vertical="center" wrapText="1"/>
    </xf>
    <xf numFmtId="0" fontId="1" fillId="0" borderId="23" xfId="1" applyFont="1" applyBorder="1" applyAlignment="1">
      <alignment horizontal="left" vertical="center" wrapText="1"/>
    </xf>
    <xf numFmtId="0" fontId="1" fillId="0" borderId="16" xfId="0" applyFont="1" applyBorder="1" applyAlignment="1">
      <alignment horizontal="center" vertical="center"/>
    </xf>
    <xf numFmtId="0" fontId="1" fillId="0" borderId="18" xfId="0"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4384/Documents/DHS%20Standards/DHS7/MIS%20package%20revisions/2015/English_MICS_Fieldwork_Duration_Staff_DP_and_Supply_Estimates_Template_201303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ng Fieldwork Duration"/>
      <sheetName val="Calculating Fieldstaff Required"/>
      <sheetName val="Calculating DP Requirement"/>
      <sheetName val="Calculating Supply Requirement"/>
    </sheetNames>
    <sheetDataSet>
      <sheetData sheetId="0">
        <row r="8">
          <cell r="C8">
            <v>12500</v>
          </cell>
        </row>
        <row r="10">
          <cell r="C10">
            <v>3</v>
          </cell>
        </row>
        <row r="12">
          <cell r="C12">
            <v>15</v>
          </cell>
        </row>
        <row r="14">
          <cell r="C14">
            <v>4</v>
          </cell>
        </row>
        <row r="16">
          <cell r="C16">
            <v>20</v>
          </cell>
          <cell r="F16">
            <v>13.888888888888889</v>
          </cell>
        </row>
        <row r="18">
          <cell r="C18">
            <v>41518</v>
          </cell>
          <cell r="F18">
            <v>41615.222222222219</v>
          </cell>
        </row>
      </sheetData>
      <sheetData sheetId="1">
        <row r="16">
          <cell r="F16">
            <v>60</v>
          </cell>
        </row>
        <row r="23">
          <cell r="C23">
            <v>1</v>
          </cell>
        </row>
        <row r="36">
          <cell r="F36">
            <v>136.60281250000051</v>
          </cell>
        </row>
      </sheetData>
      <sheetData sheetId="2">
        <row r="13">
          <cell r="F13">
            <v>14.184375000000475</v>
          </cell>
        </row>
        <row r="15">
          <cell r="F15">
            <v>15.184375000000475</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8"/>
  <sheetViews>
    <sheetView tabSelected="1" topLeftCell="A7" workbookViewId="0">
      <selection activeCell="M89" sqref="M89"/>
    </sheetView>
  </sheetViews>
  <sheetFormatPr defaultRowHeight="11.25"/>
  <cols>
    <col min="1" max="1" width="12.7109375" style="1" bestFit="1" customWidth="1"/>
    <col min="2" max="2" width="38" style="2" bestFit="1" customWidth="1"/>
    <col min="3" max="3" width="6.42578125" style="1" customWidth="1"/>
    <col min="4" max="4" width="6.7109375" style="1" bestFit="1" customWidth="1"/>
    <col min="5" max="5" width="6.5703125" style="1" customWidth="1"/>
    <col min="6" max="6" width="5" style="1" bestFit="1" customWidth="1"/>
    <col min="7" max="7" width="6.140625" style="1" customWidth="1"/>
    <col min="8" max="8" width="4.7109375" style="1" bestFit="1" customWidth="1"/>
    <col min="9" max="9" width="3.7109375" style="1" customWidth="1"/>
    <col min="10" max="10" width="6.7109375" style="1" customWidth="1"/>
    <col min="11" max="11" width="2.140625" style="1" customWidth="1"/>
    <col min="12" max="16384" width="9.140625" style="1"/>
  </cols>
  <sheetData>
    <row r="1" spans="1:10" ht="12.75">
      <c r="A1" s="121" t="s">
        <v>83</v>
      </c>
      <c r="B1" s="122"/>
      <c r="C1" s="8" t="s">
        <v>19</v>
      </c>
      <c r="D1" s="8"/>
      <c r="E1" s="8" t="s">
        <v>13</v>
      </c>
      <c r="F1" s="8"/>
      <c r="G1" s="8" t="s">
        <v>18</v>
      </c>
      <c r="H1" s="8"/>
      <c r="I1" s="9"/>
      <c r="J1" s="10" t="s">
        <v>17</v>
      </c>
    </row>
    <row r="2" spans="1:10" ht="12" thickBot="1">
      <c r="A2" s="11"/>
      <c r="C2" s="15" t="s">
        <v>12</v>
      </c>
      <c r="D2" s="15"/>
      <c r="E2" s="15"/>
      <c r="F2" s="15"/>
      <c r="G2" s="15" t="s">
        <v>14</v>
      </c>
      <c r="H2" s="15"/>
      <c r="I2" s="16"/>
      <c r="J2" s="17" t="s">
        <v>14</v>
      </c>
    </row>
    <row r="3" spans="1:10">
      <c r="A3" s="11"/>
      <c r="J3" s="12"/>
    </row>
    <row r="4" spans="1:10">
      <c r="A4" s="19" t="s">
        <v>0</v>
      </c>
      <c r="B4" s="3" t="s">
        <v>43</v>
      </c>
      <c r="C4" s="4"/>
      <c r="D4" s="1" t="s">
        <v>10</v>
      </c>
      <c r="E4" s="4"/>
      <c r="F4" s="5" t="s">
        <v>15</v>
      </c>
      <c r="G4" s="4"/>
      <c r="H4" s="1" t="s">
        <v>16</v>
      </c>
      <c r="J4" s="18">
        <f>C4*E4*G4</f>
        <v>0</v>
      </c>
    </row>
    <row r="5" spans="1:10">
      <c r="A5" s="11"/>
      <c r="B5" s="3" t="s">
        <v>41</v>
      </c>
      <c r="C5" s="4"/>
      <c r="D5" s="1" t="s">
        <v>10</v>
      </c>
      <c r="E5" s="4"/>
      <c r="F5" s="5" t="s">
        <v>15</v>
      </c>
      <c r="G5" s="4"/>
      <c r="H5" s="1" t="s">
        <v>16</v>
      </c>
      <c r="J5" s="18">
        <f>C5*E5*G5</f>
        <v>0</v>
      </c>
    </row>
    <row r="6" spans="1:10">
      <c r="A6" s="11"/>
      <c r="B6" s="3" t="s">
        <v>44</v>
      </c>
      <c r="C6" s="4"/>
      <c r="D6" s="1" t="s">
        <v>10</v>
      </c>
      <c r="E6" s="4"/>
      <c r="F6" s="5" t="s">
        <v>15</v>
      </c>
      <c r="G6" s="4"/>
      <c r="H6" s="1" t="s">
        <v>16</v>
      </c>
      <c r="J6" s="18">
        <f>C6*E6*G6</f>
        <v>0</v>
      </c>
    </row>
    <row r="7" spans="1:10">
      <c r="A7" s="11"/>
      <c r="B7" s="3" t="s">
        <v>42</v>
      </c>
      <c r="C7" s="4"/>
      <c r="D7" s="1" t="s">
        <v>10</v>
      </c>
      <c r="E7" s="4"/>
      <c r="F7" s="5" t="s">
        <v>15</v>
      </c>
      <c r="G7" s="4"/>
      <c r="H7" s="1" t="s">
        <v>16</v>
      </c>
      <c r="J7" s="18">
        <f>C7*E7*G7</f>
        <v>0</v>
      </c>
    </row>
    <row r="8" spans="1:10">
      <c r="A8" s="11"/>
      <c r="B8" s="20" t="s">
        <v>60</v>
      </c>
      <c r="F8" s="5"/>
      <c r="J8" s="13"/>
    </row>
    <row r="9" spans="1:10">
      <c r="A9" s="11"/>
      <c r="B9" s="1" t="s">
        <v>45</v>
      </c>
      <c r="C9" s="4"/>
      <c r="D9" s="1" t="s">
        <v>10</v>
      </c>
      <c r="E9" s="4"/>
      <c r="F9" s="5" t="s">
        <v>15</v>
      </c>
      <c r="G9" s="4"/>
      <c r="H9" s="1" t="s">
        <v>16</v>
      </c>
      <c r="J9" s="18">
        <f>C9*E9*G9</f>
        <v>0</v>
      </c>
    </row>
    <row r="10" spans="1:10">
      <c r="A10" s="11"/>
      <c r="B10" s="3" t="s">
        <v>57</v>
      </c>
      <c r="C10" s="4"/>
      <c r="D10" s="1" t="s">
        <v>10</v>
      </c>
      <c r="E10" s="4"/>
      <c r="F10" s="5" t="s">
        <v>15</v>
      </c>
      <c r="G10" s="4"/>
      <c r="H10" s="1" t="s">
        <v>16</v>
      </c>
      <c r="J10" s="18">
        <f>C10*E10*G10</f>
        <v>0</v>
      </c>
    </row>
    <row r="11" spans="1:10">
      <c r="A11" s="11"/>
      <c r="B11" s="3" t="s">
        <v>25</v>
      </c>
      <c r="C11" s="4"/>
      <c r="D11" s="1" t="s">
        <v>10</v>
      </c>
      <c r="E11" s="4"/>
      <c r="F11" s="5" t="s">
        <v>15</v>
      </c>
      <c r="G11" s="4"/>
      <c r="H11" s="1" t="s">
        <v>16</v>
      </c>
      <c r="J11" s="18">
        <f>C11*E11*G11</f>
        <v>0</v>
      </c>
    </row>
    <row r="12" spans="1:10">
      <c r="A12" s="11"/>
      <c r="B12" s="3" t="s">
        <v>26</v>
      </c>
      <c r="C12" s="4"/>
      <c r="D12" s="1" t="s">
        <v>10</v>
      </c>
      <c r="E12" s="4"/>
      <c r="F12" s="5" t="s">
        <v>15</v>
      </c>
      <c r="G12" s="4"/>
      <c r="H12" s="1" t="s">
        <v>16</v>
      </c>
      <c r="J12" s="18">
        <f>C12*E12*G12</f>
        <v>0</v>
      </c>
    </row>
    <row r="13" spans="1:10">
      <c r="A13" s="11"/>
      <c r="B13" s="20" t="s">
        <v>46</v>
      </c>
      <c r="F13" s="5"/>
      <c r="J13" s="13"/>
    </row>
    <row r="14" spans="1:10">
      <c r="A14" s="11"/>
      <c r="B14" s="1" t="s">
        <v>45</v>
      </c>
      <c r="C14" s="4"/>
      <c r="D14" s="1" t="s">
        <v>10</v>
      </c>
      <c r="E14" s="4"/>
      <c r="F14" s="5" t="s">
        <v>15</v>
      </c>
      <c r="G14" s="4"/>
      <c r="H14" s="1" t="s">
        <v>16</v>
      </c>
      <c r="J14" s="18">
        <f>C14*E14*G14</f>
        <v>0</v>
      </c>
    </row>
    <row r="15" spans="1:10">
      <c r="A15" s="11"/>
      <c r="B15" s="3" t="s">
        <v>49</v>
      </c>
      <c r="C15" s="4"/>
      <c r="D15" s="1" t="s">
        <v>10</v>
      </c>
      <c r="E15" s="4"/>
      <c r="F15" s="5" t="s">
        <v>15</v>
      </c>
      <c r="G15" s="4"/>
      <c r="H15" s="1" t="s">
        <v>16</v>
      </c>
      <c r="J15" s="18">
        <f>C15*E15*G15</f>
        <v>0</v>
      </c>
    </row>
    <row r="16" spans="1:10">
      <c r="A16" s="11"/>
      <c r="B16" s="3" t="s">
        <v>47</v>
      </c>
      <c r="C16" s="4"/>
      <c r="D16" s="1" t="s">
        <v>10</v>
      </c>
      <c r="E16" s="4"/>
      <c r="F16" s="5" t="s">
        <v>15</v>
      </c>
      <c r="G16" s="4"/>
      <c r="H16" s="1" t="s">
        <v>16</v>
      </c>
      <c r="J16" s="18">
        <f>C16*E16*G16</f>
        <v>0</v>
      </c>
    </row>
    <row r="17" spans="1:10">
      <c r="A17" s="11"/>
      <c r="B17" s="3" t="s">
        <v>30</v>
      </c>
      <c r="C17" s="4"/>
      <c r="D17" s="1" t="s">
        <v>10</v>
      </c>
      <c r="E17" s="4"/>
      <c r="F17" s="5" t="s">
        <v>15</v>
      </c>
      <c r="G17" s="4"/>
      <c r="H17" s="1" t="s">
        <v>16</v>
      </c>
      <c r="J17" s="18">
        <f>C17*E17*G17</f>
        <v>0</v>
      </c>
    </row>
    <row r="18" spans="1:10">
      <c r="A18" s="11"/>
      <c r="B18" s="20" t="s">
        <v>48</v>
      </c>
      <c r="F18" s="5"/>
      <c r="J18" s="13"/>
    </row>
    <row r="19" spans="1:10">
      <c r="A19" s="11"/>
      <c r="B19" s="1" t="s">
        <v>45</v>
      </c>
      <c r="C19" s="4"/>
      <c r="D19" s="1" t="s">
        <v>10</v>
      </c>
      <c r="E19" s="4"/>
      <c r="F19" s="5" t="s">
        <v>15</v>
      </c>
      <c r="G19" s="4"/>
      <c r="H19" s="1" t="s">
        <v>16</v>
      </c>
      <c r="J19" s="18">
        <f>C19*E19*G19</f>
        <v>0</v>
      </c>
    </row>
    <row r="20" spans="1:10">
      <c r="A20" s="11"/>
      <c r="B20" s="3" t="s">
        <v>56</v>
      </c>
      <c r="C20" s="4"/>
      <c r="D20" s="1" t="s">
        <v>10</v>
      </c>
      <c r="E20" s="4"/>
      <c r="F20" s="5" t="s">
        <v>15</v>
      </c>
      <c r="G20" s="4"/>
      <c r="H20" s="1" t="s">
        <v>16</v>
      </c>
      <c r="J20" s="18">
        <f>C20*E20*G20</f>
        <v>0</v>
      </c>
    </row>
    <row r="21" spans="1:10">
      <c r="A21" s="11"/>
      <c r="B21" s="3" t="s">
        <v>50</v>
      </c>
      <c r="C21" s="4"/>
      <c r="D21" s="1" t="s">
        <v>10</v>
      </c>
      <c r="E21" s="4"/>
      <c r="F21" s="5" t="s">
        <v>15</v>
      </c>
      <c r="G21" s="4"/>
      <c r="H21" s="1" t="s">
        <v>16</v>
      </c>
      <c r="J21" s="18">
        <f>C21*E21*G21</f>
        <v>0</v>
      </c>
    </row>
    <row r="22" spans="1:10">
      <c r="A22" s="11"/>
      <c r="B22" s="20" t="s">
        <v>27</v>
      </c>
      <c r="F22" s="5"/>
      <c r="J22" s="13"/>
    </row>
    <row r="23" spans="1:10">
      <c r="A23" s="11"/>
      <c r="B23" s="3" t="s">
        <v>28</v>
      </c>
      <c r="C23" s="4"/>
      <c r="D23" s="1" t="s">
        <v>10</v>
      </c>
      <c r="E23" s="4"/>
      <c r="F23" s="1" t="s">
        <v>15</v>
      </c>
      <c r="G23" s="4"/>
      <c r="H23" s="1" t="s">
        <v>16</v>
      </c>
      <c r="J23" s="18">
        <f t="shared" ref="J23:J28" si="0">C23*E23*G23</f>
        <v>0</v>
      </c>
    </row>
    <row r="24" spans="1:10">
      <c r="A24" s="11"/>
      <c r="B24" s="3" t="s">
        <v>29</v>
      </c>
      <c r="C24" s="4"/>
      <c r="D24" s="1" t="s">
        <v>10</v>
      </c>
      <c r="E24" s="4"/>
      <c r="F24" s="5" t="s">
        <v>15</v>
      </c>
      <c r="G24" s="4"/>
      <c r="H24" s="1" t="s">
        <v>16</v>
      </c>
      <c r="J24" s="18">
        <f t="shared" si="0"/>
        <v>0</v>
      </c>
    </row>
    <row r="25" spans="1:10">
      <c r="A25" s="11"/>
      <c r="B25" s="3" t="s">
        <v>25</v>
      </c>
      <c r="C25" s="4"/>
      <c r="D25" s="1" t="s">
        <v>10</v>
      </c>
      <c r="E25" s="4"/>
      <c r="F25" s="5" t="s">
        <v>15</v>
      </c>
      <c r="G25" s="4"/>
      <c r="H25" s="1" t="s">
        <v>16</v>
      </c>
      <c r="J25" s="18">
        <f t="shared" si="0"/>
        <v>0</v>
      </c>
    </row>
    <row r="26" spans="1:10">
      <c r="A26" s="11"/>
      <c r="B26" s="3" t="s">
        <v>51</v>
      </c>
      <c r="C26" s="4"/>
      <c r="D26" s="1" t="s">
        <v>10</v>
      </c>
      <c r="E26" s="4"/>
      <c r="F26" s="5" t="s">
        <v>15</v>
      </c>
      <c r="G26" s="4"/>
      <c r="H26" s="1" t="s">
        <v>16</v>
      </c>
      <c r="J26" s="18">
        <f>C26*E26*G26</f>
        <v>0</v>
      </c>
    </row>
    <row r="27" spans="1:10">
      <c r="A27" s="11"/>
      <c r="B27" s="3" t="s">
        <v>30</v>
      </c>
      <c r="C27" s="4"/>
      <c r="D27" s="1" t="s">
        <v>10</v>
      </c>
      <c r="E27" s="4"/>
      <c r="F27" s="5" t="s">
        <v>15</v>
      </c>
      <c r="G27" s="4"/>
      <c r="H27" s="1" t="s">
        <v>16</v>
      </c>
      <c r="J27" s="18">
        <f t="shared" si="0"/>
        <v>0</v>
      </c>
    </row>
    <row r="28" spans="1:10">
      <c r="A28" s="11"/>
      <c r="B28" s="3" t="s">
        <v>52</v>
      </c>
      <c r="C28" s="4"/>
      <c r="D28" s="1" t="s">
        <v>10</v>
      </c>
      <c r="E28" s="4"/>
      <c r="F28" s="5" t="s">
        <v>15</v>
      </c>
      <c r="G28" s="4"/>
      <c r="H28" s="1" t="s">
        <v>16</v>
      </c>
      <c r="J28" s="18">
        <f t="shared" si="0"/>
        <v>0</v>
      </c>
    </row>
    <row r="29" spans="1:10">
      <c r="A29" s="11"/>
      <c r="B29" s="20" t="s">
        <v>53</v>
      </c>
      <c r="F29" s="5"/>
      <c r="J29" s="13"/>
    </row>
    <row r="30" spans="1:10">
      <c r="A30" s="11"/>
      <c r="B30" s="3" t="s">
        <v>55</v>
      </c>
      <c r="C30" s="4"/>
      <c r="D30" s="1" t="s">
        <v>10</v>
      </c>
      <c r="E30" s="4"/>
      <c r="F30" s="1" t="s">
        <v>15</v>
      </c>
      <c r="G30" s="4"/>
      <c r="H30" s="1" t="s">
        <v>16</v>
      </c>
      <c r="J30" s="18">
        <f>C30*E30*G30</f>
        <v>0</v>
      </c>
    </row>
    <row r="31" spans="1:10">
      <c r="A31" s="11"/>
      <c r="B31" s="3" t="s">
        <v>58</v>
      </c>
      <c r="C31" s="4"/>
      <c r="D31" s="1" t="s">
        <v>10</v>
      </c>
      <c r="E31" s="4"/>
      <c r="F31" s="5" t="s">
        <v>15</v>
      </c>
      <c r="G31" s="4"/>
      <c r="H31" s="1" t="s">
        <v>16</v>
      </c>
      <c r="J31" s="18">
        <f>C31*E31*G31</f>
        <v>0</v>
      </c>
    </row>
    <row r="32" spans="1:10">
      <c r="A32" s="11"/>
      <c r="B32" s="3" t="s">
        <v>59</v>
      </c>
      <c r="C32" s="4"/>
      <c r="D32" s="1" t="s">
        <v>10</v>
      </c>
      <c r="E32" s="4"/>
      <c r="F32" s="5" t="s">
        <v>15</v>
      </c>
      <c r="G32" s="4"/>
      <c r="H32" s="1" t="s">
        <v>16</v>
      </c>
      <c r="J32" s="18">
        <f>C32*E32*G32</f>
        <v>0</v>
      </c>
    </row>
    <row r="33" spans="1:10">
      <c r="A33" s="11"/>
      <c r="B33" s="3" t="s">
        <v>54</v>
      </c>
      <c r="C33" s="4"/>
      <c r="D33" s="1" t="s">
        <v>10</v>
      </c>
      <c r="E33" s="4"/>
      <c r="F33" s="5" t="s">
        <v>15</v>
      </c>
      <c r="G33" s="4"/>
      <c r="H33" s="1" t="s">
        <v>16</v>
      </c>
      <c r="J33" s="18">
        <f>C33*E33*G33</f>
        <v>0</v>
      </c>
    </row>
    <row r="34" spans="1:10">
      <c r="A34" s="11"/>
      <c r="B34" s="21" t="s">
        <v>33</v>
      </c>
      <c r="C34" s="25"/>
      <c r="D34" s="25"/>
      <c r="E34" s="25"/>
      <c r="F34" s="25"/>
      <c r="G34" s="25"/>
      <c r="H34" s="26"/>
      <c r="I34" s="25"/>
      <c r="J34" s="22">
        <f>SUM(J4:J33)</f>
        <v>0</v>
      </c>
    </row>
    <row r="35" spans="1:10">
      <c r="A35" s="11"/>
      <c r="B35" s="3"/>
      <c r="F35" s="5"/>
      <c r="H35" s="6"/>
      <c r="J35" s="14"/>
    </row>
    <row r="36" spans="1:10">
      <c r="A36" s="19" t="s">
        <v>1</v>
      </c>
      <c r="B36" s="3" t="s">
        <v>61</v>
      </c>
      <c r="C36" s="4"/>
      <c r="D36" s="1" t="s">
        <v>11</v>
      </c>
      <c r="E36" s="4"/>
      <c r="F36" s="5" t="s">
        <v>15</v>
      </c>
      <c r="G36" s="4"/>
      <c r="H36" s="1" t="s">
        <v>16</v>
      </c>
      <c r="J36" s="18">
        <f>C36*E36*G36</f>
        <v>0</v>
      </c>
    </row>
    <row r="37" spans="1:10">
      <c r="A37" s="19"/>
      <c r="B37" s="3" t="s">
        <v>62</v>
      </c>
      <c r="C37" s="4"/>
      <c r="D37" s="1" t="s">
        <v>11</v>
      </c>
      <c r="E37" s="4"/>
      <c r="F37" s="5" t="s">
        <v>15</v>
      </c>
      <c r="G37" s="4"/>
      <c r="H37" s="1" t="s">
        <v>16</v>
      </c>
      <c r="J37" s="18">
        <f>C37*E37*G37</f>
        <v>0</v>
      </c>
    </row>
    <row r="38" spans="1:10">
      <c r="A38" s="11"/>
      <c r="B38" s="3" t="s">
        <v>63</v>
      </c>
      <c r="C38" s="4"/>
      <c r="D38" s="1" t="s">
        <v>11</v>
      </c>
      <c r="E38" s="4"/>
      <c r="F38" s="5" t="s">
        <v>15</v>
      </c>
      <c r="G38" s="4"/>
      <c r="H38" s="1" t="s">
        <v>16</v>
      </c>
      <c r="J38" s="18">
        <f>C38*E38*G38</f>
        <v>0</v>
      </c>
    </row>
    <row r="39" spans="1:10">
      <c r="A39" s="11"/>
      <c r="B39" s="3" t="s">
        <v>31</v>
      </c>
      <c r="C39" s="4"/>
      <c r="D39" s="1" t="s">
        <v>11</v>
      </c>
      <c r="E39" s="4"/>
      <c r="F39" s="5" t="s">
        <v>15</v>
      </c>
      <c r="G39" s="4"/>
      <c r="H39" s="1" t="s">
        <v>16</v>
      </c>
      <c r="J39" s="18">
        <f>C39*E39*G39</f>
        <v>0</v>
      </c>
    </row>
    <row r="40" spans="1:10">
      <c r="A40" s="11"/>
      <c r="B40" s="3" t="s">
        <v>3</v>
      </c>
      <c r="F40" s="5"/>
      <c r="G40" s="4"/>
      <c r="H40" s="1" t="s">
        <v>16</v>
      </c>
      <c r="J40" s="18">
        <f>G40</f>
        <v>0</v>
      </c>
    </row>
    <row r="41" spans="1:10">
      <c r="A41" s="11"/>
      <c r="B41" s="3" t="s">
        <v>4</v>
      </c>
      <c r="C41" s="4"/>
      <c r="D41" s="1" t="s">
        <v>11</v>
      </c>
      <c r="E41" s="4"/>
      <c r="F41" s="5" t="s">
        <v>15</v>
      </c>
      <c r="G41" s="4"/>
      <c r="H41" s="1" t="s">
        <v>16</v>
      </c>
      <c r="J41" s="18">
        <f>C41*E41*G41</f>
        <v>0</v>
      </c>
    </row>
    <row r="42" spans="1:10">
      <c r="A42" s="11"/>
      <c r="B42" s="3" t="s">
        <v>64</v>
      </c>
      <c r="G42" s="4"/>
      <c r="H42" s="1" t="s">
        <v>16</v>
      </c>
      <c r="J42" s="18">
        <f>G42</f>
        <v>0</v>
      </c>
    </row>
    <row r="43" spans="1:10">
      <c r="A43" s="11"/>
      <c r="B43" s="3" t="s">
        <v>65</v>
      </c>
      <c r="C43" s="4"/>
      <c r="D43" s="1" t="s">
        <v>34</v>
      </c>
      <c r="F43" s="5"/>
      <c r="G43" s="4"/>
      <c r="H43" s="1" t="s">
        <v>16</v>
      </c>
      <c r="J43" s="18">
        <f>G43*C43</f>
        <v>0</v>
      </c>
    </row>
    <row r="44" spans="1:10">
      <c r="A44" s="11"/>
      <c r="B44" s="21" t="s">
        <v>35</v>
      </c>
      <c r="C44" s="25"/>
      <c r="D44" s="25"/>
      <c r="E44" s="25"/>
      <c r="F44" s="25"/>
      <c r="G44" s="25"/>
      <c r="H44" s="26"/>
      <c r="I44" s="25"/>
      <c r="J44" s="22">
        <f>SUM(J36:J43)</f>
        <v>0</v>
      </c>
    </row>
    <row r="45" spans="1:10">
      <c r="A45" s="11"/>
      <c r="B45" s="3"/>
      <c r="F45" s="5"/>
      <c r="H45" s="6"/>
      <c r="J45" s="14"/>
    </row>
    <row r="46" spans="1:10">
      <c r="A46" s="24" t="s">
        <v>22</v>
      </c>
      <c r="B46" s="6" t="s">
        <v>24</v>
      </c>
      <c r="F46" s="5"/>
      <c r="H46" s="6"/>
      <c r="J46" s="14"/>
    </row>
    <row r="47" spans="1:10">
      <c r="A47" s="11"/>
      <c r="B47" s="3" t="s">
        <v>25</v>
      </c>
      <c r="C47" s="4"/>
      <c r="D47" s="1" t="s">
        <v>10</v>
      </c>
      <c r="E47" s="4"/>
      <c r="F47" s="5" t="s">
        <v>15</v>
      </c>
      <c r="G47" s="4"/>
      <c r="H47" s="1" t="s">
        <v>16</v>
      </c>
      <c r="J47" s="18">
        <f>C47*E47*G47</f>
        <v>0</v>
      </c>
    </row>
    <row r="48" spans="1:10">
      <c r="A48" s="11"/>
      <c r="B48" s="3" t="s">
        <v>26</v>
      </c>
      <c r="C48" s="4"/>
      <c r="D48" s="1" t="s">
        <v>10</v>
      </c>
      <c r="E48" s="4"/>
      <c r="F48" s="5" t="s">
        <v>15</v>
      </c>
      <c r="G48" s="4"/>
      <c r="H48" s="1" t="s">
        <v>16</v>
      </c>
      <c r="J48" s="18">
        <f>C48*E48*G48</f>
        <v>0</v>
      </c>
    </row>
    <row r="49" spans="1:10">
      <c r="A49" s="11"/>
      <c r="B49" s="3" t="s">
        <v>66</v>
      </c>
      <c r="C49" s="4"/>
      <c r="D49" s="1" t="s">
        <v>10</v>
      </c>
      <c r="E49" s="4"/>
      <c r="F49" s="5" t="s">
        <v>15</v>
      </c>
      <c r="G49" s="4"/>
      <c r="H49" s="1" t="s">
        <v>16</v>
      </c>
      <c r="J49" s="18">
        <f>C49*E49*G49</f>
        <v>0</v>
      </c>
    </row>
    <row r="50" spans="1:10">
      <c r="A50" s="11"/>
      <c r="B50" s="3" t="s">
        <v>67</v>
      </c>
      <c r="C50" s="4"/>
      <c r="D50" s="1" t="s">
        <v>10</v>
      </c>
      <c r="E50" s="4"/>
      <c r="F50" s="5" t="s">
        <v>15</v>
      </c>
      <c r="G50" s="4"/>
      <c r="H50" s="1" t="s">
        <v>16</v>
      </c>
      <c r="J50" s="18">
        <f>C50*E50*G50</f>
        <v>0</v>
      </c>
    </row>
    <row r="51" spans="1:10">
      <c r="A51" s="11"/>
      <c r="B51" s="20" t="s">
        <v>46</v>
      </c>
      <c r="F51" s="5"/>
      <c r="H51" s="6"/>
      <c r="J51" s="14"/>
    </row>
    <row r="52" spans="1:10">
      <c r="A52" s="11"/>
      <c r="B52" s="1" t="s">
        <v>45</v>
      </c>
      <c r="C52" s="4"/>
      <c r="D52" s="1" t="s">
        <v>10</v>
      </c>
      <c r="E52" s="4"/>
      <c r="F52" s="5" t="s">
        <v>15</v>
      </c>
      <c r="G52" s="4"/>
      <c r="H52" s="1" t="s">
        <v>16</v>
      </c>
      <c r="J52" s="18">
        <f t="shared" ref="J52:J57" si="1">C52*E52*G52</f>
        <v>0</v>
      </c>
    </row>
    <row r="53" spans="1:10">
      <c r="A53" s="11"/>
      <c r="B53" s="3" t="s">
        <v>49</v>
      </c>
      <c r="C53" s="4"/>
      <c r="D53" s="1" t="s">
        <v>10</v>
      </c>
      <c r="E53" s="4"/>
      <c r="F53" s="5" t="s">
        <v>15</v>
      </c>
      <c r="G53" s="4"/>
      <c r="H53" s="1" t="s">
        <v>16</v>
      </c>
      <c r="J53" s="18">
        <f t="shared" si="1"/>
        <v>0</v>
      </c>
    </row>
    <row r="54" spans="1:10">
      <c r="A54" s="11"/>
      <c r="B54" s="3" t="s">
        <v>47</v>
      </c>
      <c r="C54" s="4"/>
      <c r="D54" s="1" t="s">
        <v>10</v>
      </c>
      <c r="E54" s="4"/>
      <c r="F54" s="5" t="s">
        <v>15</v>
      </c>
      <c r="G54" s="4"/>
      <c r="H54" s="1" t="s">
        <v>16</v>
      </c>
      <c r="J54" s="18">
        <f t="shared" si="1"/>
        <v>0</v>
      </c>
    </row>
    <row r="55" spans="1:10">
      <c r="A55" s="11"/>
      <c r="B55" s="3" t="s">
        <v>30</v>
      </c>
      <c r="C55" s="4"/>
      <c r="D55" s="1" t="s">
        <v>10</v>
      </c>
      <c r="E55" s="4"/>
      <c r="F55" s="5" t="s">
        <v>15</v>
      </c>
      <c r="G55" s="4"/>
      <c r="H55" s="1" t="s">
        <v>16</v>
      </c>
      <c r="J55" s="18">
        <f t="shared" si="1"/>
        <v>0</v>
      </c>
    </row>
    <row r="56" spans="1:10">
      <c r="A56" s="11"/>
      <c r="B56" s="3" t="s">
        <v>66</v>
      </c>
      <c r="C56" s="4"/>
      <c r="D56" s="1" t="s">
        <v>10</v>
      </c>
      <c r="E56" s="4"/>
      <c r="F56" s="5" t="s">
        <v>15</v>
      </c>
      <c r="G56" s="4"/>
      <c r="H56" s="1" t="s">
        <v>16</v>
      </c>
      <c r="J56" s="18">
        <f t="shared" si="1"/>
        <v>0</v>
      </c>
    </row>
    <row r="57" spans="1:10">
      <c r="A57" s="11"/>
      <c r="B57" s="3" t="s">
        <v>67</v>
      </c>
      <c r="C57" s="4"/>
      <c r="D57" s="1" t="s">
        <v>10</v>
      </c>
      <c r="E57" s="4"/>
      <c r="F57" s="5" t="s">
        <v>15</v>
      </c>
      <c r="G57" s="4"/>
      <c r="H57" s="1" t="s">
        <v>16</v>
      </c>
      <c r="J57" s="18">
        <f t="shared" si="1"/>
        <v>0</v>
      </c>
    </row>
    <row r="58" spans="1:10">
      <c r="A58" s="11"/>
      <c r="B58" s="20" t="s">
        <v>48</v>
      </c>
      <c r="F58" s="5"/>
      <c r="J58" s="13"/>
    </row>
    <row r="59" spans="1:10">
      <c r="A59" s="11"/>
      <c r="B59" s="1" t="s">
        <v>45</v>
      </c>
      <c r="C59" s="4"/>
      <c r="D59" s="1" t="s">
        <v>10</v>
      </c>
      <c r="E59" s="4"/>
      <c r="F59" s="5" t="s">
        <v>15</v>
      </c>
      <c r="G59" s="4"/>
      <c r="H59" s="1" t="s">
        <v>16</v>
      </c>
      <c r="J59" s="18">
        <f>C59*E59*G59</f>
        <v>0</v>
      </c>
    </row>
    <row r="60" spans="1:10">
      <c r="A60" s="11"/>
      <c r="B60" s="3" t="s">
        <v>56</v>
      </c>
      <c r="C60" s="4"/>
      <c r="D60" s="1" t="s">
        <v>10</v>
      </c>
      <c r="E60" s="4"/>
      <c r="F60" s="5" t="s">
        <v>15</v>
      </c>
      <c r="G60" s="4"/>
      <c r="H60" s="1" t="s">
        <v>16</v>
      </c>
      <c r="J60" s="18">
        <f>C60*E60*G60</f>
        <v>0</v>
      </c>
    </row>
    <row r="61" spans="1:10">
      <c r="A61" s="11"/>
      <c r="B61" s="3" t="s">
        <v>50</v>
      </c>
      <c r="C61" s="4"/>
      <c r="D61" s="1" t="s">
        <v>10</v>
      </c>
      <c r="E61" s="4"/>
      <c r="F61" s="5" t="s">
        <v>15</v>
      </c>
      <c r="G61" s="4"/>
      <c r="H61" s="1" t="s">
        <v>16</v>
      </c>
      <c r="J61" s="18">
        <f>C61*E61*G61</f>
        <v>0</v>
      </c>
    </row>
    <row r="62" spans="1:10">
      <c r="A62" s="11"/>
      <c r="B62" s="20" t="s">
        <v>27</v>
      </c>
      <c r="F62" s="5"/>
      <c r="H62" s="6"/>
      <c r="J62" s="14"/>
    </row>
    <row r="63" spans="1:10">
      <c r="A63" s="11"/>
      <c r="B63" s="3" t="s">
        <v>28</v>
      </c>
      <c r="C63" s="4"/>
      <c r="D63" s="1" t="s">
        <v>10</v>
      </c>
      <c r="E63" s="4"/>
      <c r="F63" s="5" t="s">
        <v>15</v>
      </c>
      <c r="G63" s="4"/>
      <c r="H63" s="1" t="s">
        <v>16</v>
      </c>
      <c r="J63" s="18">
        <f t="shared" ref="J63:J69" si="2">C63*E63*G63</f>
        <v>0</v>
      </c>
    </row>
    <row r="64" spans="1:10">
      <c r="A64" s="11"/>
      <c r="B64" s="3" t="s">
        <v>29</v>
      </c>
      <c r="C64" s="4"/>
      <c r="D64" s="1" t="s">
        <v>10</v>
      </c>
      <c r="E64" s="4"/>
      <c r="F64" s="5" t="s">
        <v>15</v>
      </c>
      <c r="G64" s="4"/>
      <c r="H64" s="1" t="s">
        <v>16</v>
      </c>
      <c r="J64" s="18">
        <f t="shared" si="2"/>
        <v>0</v>
      </c>
    </row>
    <row r="65" spans="1:10">
      <c r="A65" s="11"/>
      <c r="B65" s="3" t="s">
        <v>25</v>
      </c>
      <c r="C65" s="4"/>
      <c r="D65" s="1" t="s">
        <v>10</v>
      </c>
      <c r="E65" s="4"/>
      <c r="F65" s="5" t="s">
        <v>15</v>
      </c>
      <c r="G65" s="4"/>
      <c r="H65" s="1" t="s">
        <v>16</v>
      </c>
      <c r="J65" s="18">
        <f t="shared" si="2"/>
        <v>0</v>
      </c>
    </row>
    <row r="66" spans="1:10">
      <c r="A66" s="11"/>
      <c r="B66" s="3" t="s">
        <v>51</v>
      </c>
      <c r="C66" s="4"/>
      <c r="D66" s="1" t="s">
        <v>10</v>
      </c>
      <c r="E66" s="4"/>
      <c r="F66" s="5" t="s">
        <v>15</v>
      </c>
      <c r="G66" s="4"/>
      <c r="H66" s="1" t="s">
        <v>16</v>
      </c>
      <c r="J66" s="18">
        <f t="shared" si="2"/>
        <v>0</v>
      </c>
    </row>
    <row r="67" spans="1:10">
      <c r="A67" s="11"/>
      <c r="B67" s="3" t="s">
        <v>30</v>
      </c>
      <c r="C67" s="4"/>
      <c r="D67" s="1" t="s">
        <v>10</v>
      </c>
      <c r="E67" s="4"/>
      <c r="F67" s="5" t="s">
        <v>15</v>
      </c>
      <c r="G67" s="4"/>
      <c r="H67" s="1" t="s">
        <v>16</v>
      </c>
      <c r="J67" s="18">
        <f t="shared" si="2"/>
        <v>0</v>
      </c>
    </row>
    <row r="68" spans="1:10">
      <c r="A68" s="11"/>
      <c r="B68" s="3" t="s">
        <v>66</v>
      </c>
      <c r="C68" s="4"/>
      <c r="D68" s="1" t="s">
        <v>10</v>
      </c>
      <c r="E68" s="4"/>
      <c r="F68" s="5" t="s">
        <v>15</v>
      </c>
      <c r="G68" s="4"/>
      <c r="H68" s="1" t="s">
        <v>16</v>
      </c>
      <c r="J68" s="18">
        <f t="shared" si="2"/>
        <v>0</v>
      </c>
    </row>
    <row r="69" spans="1:10">
      <c r="A69" s="11"/>
      <c r="B69" s="3" t="s">
        <v>67</v>
      </c>
      <c r="C69" s="4"/>
      <c r="D69" s="1" t="s">
        <v>10</v>
      </c>
      <c r="E69" s="4"/>
      <c r="F69" s="5" t="s">
        <v>15</v>
      </c>
      <c r="G69" s="4"/>
      <c r="H69" s="1" t="s">
        <v>16</v>
      </c>
      <c r="J69" s="18">
        <f t="shared" si="2"/>
        <v>0</v>
      </c>
    </row>
    <row r="70" spans="1:10">
      <c r="A70" s="11"/>
      <c r="B70" s="21" t="s">
        <v>36</v>
      </c>
      <c r="C70" s="25"/>
      <c r="D70" s="25"/>
      <c r="E70" s="25"/>
      <c r="F70" s="25"/>
      <c r="G70" s="25"/>
      <c r="H70" s="26"/>
      <c r="I70" s="25"/>
      <c r="J70" s="22">
        <f>SUM(J47:J69)</f>
        <v>0</v>
      </c>
    </row>
    <row r="71" spans="1:10">
      <c r="A71" s="11"/>
      <c r="B71" s="3"/>
      <c r="F71" s="5"/>
      <c r="H71" s="6"/>
      <c r="J71" s="14"/>
    </row>
    <row r="72" spans="1:10">
      <c r="A72" s="19" t="s">
        <v>2</v>
      </c>
      <c r="B72" s="3" t="s">
        <v>5</v>
      </c>
      <c r="G72" s="4"/>
      <c r="H72" s="1" t="s">
        <v>16</v>
      </c>
      <c r="J72" s="18">
        <f>G72</f>
        <v>0</v>
      </c>
    </row>
    <row r="73" spans="1:10">
      <c r="A73" s="11"/>
      <c r="B73" s="3" t="s">
        <v>6</v>
      </c>
      <c r="G73" s="4"/>
      <c r="H73" s="1" t="s">
        <v>16</v>
      </c>
      <c r="J73" s="18">
        <f>G73</f>
        <v>0</v>
      </c>
    </row>
    <row r="74" spans="1:10">
      <c r="A74" s="11"/>
      <c r="B74" s="3" t="s">
        <v>7</v>
      </c>
      <c r="G74" s="4"/>
      <c r="H74" s="1" t="s">
        <v>16</v>
      </c>
      <c r="J74" s="18">
        <f>G74</f>
        <v>0</v>
      </c>
    </row>
    <row r="75" spans="1:10">
      <c r="A75" s="11"/>
      <c r="B75" s="3" t="s">
        <v>68</v>
      </c>
      <c r="G75" s="4"/>
      <c r="H75" s="1" t="s">
        <v>16</v>
      </c>
      <c r="J75" s="18">
        <f>G75</f>
        <v>0</v>
      </c>
    </row>
    <row r="76" spans="1:10">
      <c r="A76" s="11"/>
      <c r="B76" s="3" t="s">
        <v>69</v>
      </c>
      <c r="G76" s="4"/>
      <c r="H76" s="1" t="s">
        <v>16</v>
      </c>
      <c r="J76" s="18">
        <f>G76</f>
        <v>0</v>
      </c>
    </row>
    <row r="77" spans="1:10">
      <c r="A77" s="11"/>
      <c r="B77" s="21" t="s">
        <v>37</v>
      </c>
      <c r="C77" s="25"/>
      <c r="D77" s="25"/>
      <c r="E77" s="25"/>
      <c r="F77" s="25"/>
      <c r="G77" s="25"/>
      <c r="H77" s="25"/>
      <c r="I77" s="25"/>
      <c r="J77" s="22">
        <f>SUM(J72:J76)</f>
        <v>0</v>
      </c>
    </row>
    <row r="78" spans="1:10">
      <c r="A78" s="11"/>
      <c r="B78" s="3"/>
      <c r="J78" s="13"/>
    </row>
    <row r="79" spans="1:10">
      <c r="A79" s="19" t="s">
        <v>23</v>
      </c>
      <c r="B79" s="3" t="s">
        <v>84</v>
      </c>
      <c r="C79" s="4"/>
      <c r="D79" s="1" t="s">
        <v>85</v>
      </c>
      <c r="G79" s="4"/>
      <c r="H79" s="1" t="s">
        <v>16</v>
      </c>
      <c r="J79" s="18">
        <f t="shared" ref="J79:J84" si="3">C79*G79</f>
        <v>0</v>
      </c>
    </row>
    <row r="80" spans="1:10" ht="11.25" customHeight="1">
      <c r="A80" s="11"/>
      <c r="B80" s="3" t="s">
        <v>87</v>
      </c>
      <c r="C80" s="4"/>
      <c r="D80" s="1" t="s">
        <v>86</v>
      </c>
      <c r="G80" s="4"/>
      <c r="H80" s="1" t="s">
        <v>16</v>
      </c>
      <c r="J80" s="18">
        <f t="shared" si="3"/>
        <v>0</v>
      </c>
    </row>
    <row r="81" spans="1:10" ht="11.25" customHeight="1">
      <c r="A81" s="11"/>
      <c r="B81" s="3" t="s">
        <v>88</v>
      </c>
      <c r="C81" s="4"/>
      <c r="D81" s="1" t="s">
        <v>21</v>
      </c>
      <c r="G81" s="4"/>
      <c r="H81" s="1" t="s">
        <v>16</v>
      </c>
      <c r="J81" s="18">
        <f t="shared" si="3"/>
        <v>0</v>
      </c>
    </row>
    <row r="82" spans="1:10" ht="11.25" customHeight="1">
      <c r="A82" s="11"/>
      <c r="B82" s="3" t="s">
        <v>89</v>
      </c>
      <c r="C82" s="4"/>
      <c r="D82" s="1" t="s">
        <v>21</v>
      </c>
      <c r="G82" s="4"/>
      <c r="H82" s="1" t="s">
        <v>16</v>
      </c>
      <c r="J82" s="18">
        <f t="shared" si="3"/>
        <v>0</v>
      </c>
    </row>
    <row r="83" spans="1:10">
      <c r="A83" s="11"/>
      <c r="B83" s="3" t="s">
        <v>20</v>
      </c>
      <c r="C83" s="4"/>
      <c r="D83" s="1" t="s">
        <v>20</v>
      </c>
      <c r="G83" s="4"/>
      <c r="H83" s="1" t="s">
        <v>16</v>
      </c>
      <c r="J83" s="18">
        <f t="shared" si="3"/>
        <v>0</v>
      </c>
    </row>
    <row r="84" spans="1:10">
      <c r="A84" s="11"/>
      <c r="B84" s="3" t="s">
        <v>70</v>
      </c>
      <c r="C84" s="4"/>
      <c r="D84" s="1" t="s">
        <v>21</v>
      </c>
      <c r="G84" s="4"/>
      <c r="H84" s="1" t="s">
        <v>16</v>
      </c>
      <c r="J84" s="18">
        <f t="shared" si="3"/>
        <v>0</v>
      </c>
    </row>
    <row r="85" spans="1:10">
      <c r="A85" s="11"/>
      <c r="B85" s="21" t="s">
        <v>39</v>
      </c>
      <c r="C85" s="25"/>
      <c r="D85" s="25"/>
      <c r="E85" s="25"/>
      <c r="F85" s="25"/>
      <c r="G85" s="25"/>
      <c r="H85" s="26"/>
      <c r="I85" s="25"/>
      <c r="J85" s="22">
        <f>SUM(J79:J84)</f>
        <v>0</v>
      </c>
    </row>
    <row r="86" spans="1:10">
      <c r="A86" s="11"/>
      <c r="B86" s="3"/>
      <c r="J86" s="13"/>
    </row>
    <row r="87" spans="1:10">
      <c r="A87" s="19" t="s">
        <v>8</v>
      </c>
      <c r="B87" s="1" t="s">
        <v>71</v>
      </c>
      <c r="E87" s="4"/>
      <c r="F87" s="1" t="s">
        <v>15</v>
      </c>
      <c r="G87" s="4"/>
      <c r="H87" s="1" t="s">
        <v>16</v>
      </c>
      <c r="J87" s="18">
        <f>E87*G87</f>
        <v>0</v>
      </c>
    </row>
    <row r="88" spans="1:10">
      <c r="A88" s="11"/>
      <c r="B88" s="1" t="s">
        <v>73</v>
      </c>
      <c r="E88" s="4"/>
      <c r="F88" s="1" t="s">
        <v>15</v>
      </c>
      <c r="G88" s="4"/>
      <c r="H88" s="1" t="s">
        <v>16</v>
      </c>
      <c r="J88" s="18">
        <f>E88*G88</f>
        <v>0</v>
      </c>
    </row>
    <row r="89" spans="1:10">
      <c r="A89" s="11"/>
      <c r="B89" s="1" t="s">
        <v>72</v>
      </c>
      <c r="E89" s="4"/>
      <c r="F89" s="1" t="s">
        <v>15</v>
      </c>
      <c r="G89" s="4"/>
      <c r="H89" s="1" t="s">
        <v>16</v>
      </c>
      <c r="J89" s="18">
        <f>E89*G89</f>
        <v>0</v>
      </c>
    </row>
    <row r="90" spans="1:10">
      <c r="A90" s="11"/>
      <c r="B90" s="3" t="s">
        <v>32</v>
      </c>
      <c r="G90" s="4"/>
      <c r="H90" s="1" t="s">
        <v>16</v>
      </c>
      <c r="J90" s="18">
        <f>G90</f>
        <v>0</v>
      </c>
    </row>
    <row r="91" spans="1:10">
      <c r="A91" s="11"/>
      <c r="B91" s="3" t="s">
        <v>82</v>
      </c>
      <c r="G91" s="4"/>
      <c r="H91" s="1" t="s">
        <v>16</v>
      </c>
      <c r="J91" s="18">
        <f>G91</f>
        <v>0</v>
      </c>
    </row>
    <row r="92" spans="1:10">
      <c r="A92" s="11"/>
      <c r="B92" s="3" t="s">
        <v>74</v>
      </c>
      <c r="C92" s="4"/>
      <c r="D92" s="1" t="s">
        <v>38</v>
      </c>
      <c r="G92" s="4"/>
      <c r="H92" s="1" t="s">
        <v>16</v>
      </c>
      <c r="J92" s="18">
        <f>G92*C92</f>
        <v>0</v>
      </c>
    </row>
    <row r="93" spans="1:10">
      <c r="A93" s="11"/>
      <c r="B93" s="3" t="s">
        <v>75</v>
      </c>
      <c r="C93" s="4"/>
      <c r="D93" s="1" t="s">
        <v>38</v>
      </c>
      <c r="G93" s="4"/>
      <c r="H93" s="1" t="s">
        <v>16</v>
      </c>
      <c r="J93" s="18">
        <f>G93*C93</f>
        <v>0</v>
      </c>
    </row>
    <row r="94" spans="1:10">
      <c r="A94" s="11"/>
      <c r="B94" s="3" t="s">
        <v>76</v>
      </c>
      <c r="C94" s="4"/>
      <c r="D94" s="1" t="s">
        <v>38</v>
      </c>
      <c r="G94" s="4"/>
      <c r="H94" s="1" t="s">
        <v>16</v>
      </c>
      <c r="J94" s="18">
        <f>G94*C94</f>
        <v>0</v>
      </c>
    </row>
    <row r="95" spans="1:10">
      <c r="A95" s="11"/>
      <c r="B95" s="3" t="s">
        <v>77</v>
      </c>
      <c r="G95" s="4"/>
      <c r="H95" s="1" t="s">
        <v>16</v>
      </c>
      <c r="J95" s="18">
        <f t="shared" ref="J95:J101" si="4">G95</f>
        <v>0</v>
      </c>
    </row>
    <row r="96" spans="1:10">
      <c r="A96" s="11"/>
      <c r="B96" s="3" t="s">
        <v>78</v>
      </c>
      <c r="G96" s="4"/>
      <c r="H96" s="1" t="s">
        <v>16</v>
      </c>
      <c r="J96" s="18">
        <f t="shared" si="4"/>
        <v>0</v>
      </c>
    </row>
    <row r="97" spans="1:10">
      <c r="A97" s="11"/>
      <c r="B97" s="3" t="s">
        <v>9</v>
      </c>
      <c r="G97" s="4"/>
      <c r="H97" s="1" t="s">
        <v>16</v>
      </c>
      <c r="J97" s="18">
        <f t="shared" si="4"/>
        <v>0</v>
      </c>
    </row>
    <row r="98" spans="1:10">
      <c r="A98" s="11"/>
      <c r="B98" s="3" t="s">
        <v>79</v>
      </c>
      <c r="G98" s="4"/>
      <c r="H98" s="1" t="s">
        <v>16</v>
      </c>
      <c r="J98" s="18">
        <f t="shared" si="4"/>
        <v>0</v>
      </c>
    </row>
    <row r="99" spans="1:10">
      <c r="A99" s="11"/>
      <c r="B99" s="3" t="s">
        <v>80</v>
      </c>
      <c r="G99" s="4"/>
      <c r="H99" s="1" t="s">
        <v>16</v>
      </c>
      <c r="J99" s="18">
        <f t="shared" si="4"/>
        <v>0</v>
      </c>
    </row>
    <row r="100" spans="1:10">
      <c r="A100" s="11"/>
      <c r="B100" s="3" t="s">
        <v>90</v>
      </c>
      <c r="G100" s="4"/>
      <c r="H100" s="1" t="s">
        <v>16</v>
      </c>
      <c r="J100" s="18">
        <f t="shared" si="4"/>
        <v>0</v>
      </c>
    </row>
    <row r="101" spans="1:10">
      <c r="A101" s="11"/>
      <c r="B101" s="3" t="s">
        <v>81</v>
      </c>
      <c r="G101" s="4"/>
      <c r="H101" s="1" t="s">
        <v>16</v>
      </c>
      <c r="J101" s="18">
        <f t="shared" si="4"/>
        <v>0</v>
      </c>
    </row>
    <row r="102" spans="1:10">
      <c r="A102" s="11"/>
      <c r="B102" s="21" t="s">
        <v>40</v>
      </c>
      <c r="C102" s="25"/>
      <c r="D102" s="25"/>
      <c r="E102" s="25"/>
      <c r="F102" s="25"/>
      <c r="G102" s="25"/>
      <c r="H102" s="26"/>
      <c r="I102" s="25"/>
      <c r="J102" s="22">
        <f>SUM(J87:J101)</f>
        <v>0</v>
      </c>
    </row>
    <row r="103" spans="1:10" ht="12" thickBot="1">
      <c r="A103" s="11"/>
      <c r="B103" s="3"/>
      <c r="J103" s="13"/>
    </row>
    <row r="104" spans="1:10" ht="12" thickBot="1">
      <c r="A104" s="23" t="s">
        <v>17</v>
      </c>
      <c r="B104" s="27"/>
      <c r="C104" s="28"/>
      <c r="D104" s="28"/>
      <c r="E104" s="28"/>
      <c r="F104" s="28"/>
      <c r="G104" s="29"/>
      <c r="H104" s="28"/>
      <c r="I104" s="28"/>
      <c r="J104" s="30">
        <f>J34+J44+J70+J77+J85+J102</f>
        <v>0</v>
      </c>
    </row>
    <row r="105" spans="1:10">
      <c r="J105" s="5"/>
    </row>
    <row r="106" spans="1:10">
      <c r="J106" s="5"/>
    </row>
    <row r="107" spans="1:10">
      <c r="J107" s="5"/>
    </row>
    <row r="108" spans="1:10">
      <c r="J108" s="5"/>
    </row>
    <row r="109" spans="1:10">
      <c r="J109" s="5"/>
    </row>
    <row r="113" spans="2:10">
      <c r="B113" s="1"/>
    </row>
    <row r="114" spans="2:10">
      <c r="B114" s="1"/>
    </row>
    <row r="115" spans="2:10">
      <c r="B115" s="1"/>
    </row>
    <row r="116" spans="2:10">
      <c r="B116" s="1"/>
    </row>
    <row r="117" spans="2:10">
      <c r="B117" s="1"/>
    </row>
    <row r="118" spans="2:10">
      <c r="B118" s="1"/>
    </row>
    <row r="119" spans="2:10">
      <c r="B119" s="1"/>
    </row>
    <row r="120" spans="2:10">
      <c r="B120" s="3"/>
      <c r="F120" s="5"/>
      <c r="H120" s="6"/>
      <c r="J120" s="5"/>
    </row>
    <row r="121" spans="2:10">
      <c r="B121" s="3"/>
      <c r="F121" s="5"/>
      <c r="H121" s="7"/>
      <c r="J121" s="5"/>
    </row>
    <row r="122" spans="2:10">
      <c r="B122" s="3"/>
      <c r="F122" s="5"/>
      <c r="H122" s="7"/>
      <c r="J122" s="5"/>
    </row>
    <row r="123" spans="2:10">
      <c r="B123" s="3"/>
      <c r="F123" s="5"/>
      <c r="H123" s="7"/>
      <c r="J123" s="5"/>
    </row>
    <row r="124" spans="2:10">
      <c r="B124" s="3"/>
      <c r="F124" s="5"/>
      <c r="J124" s="5"/>
    </row>
    <row r="125" spans="2:10">
      <c r="B125" s="3"/>
      <c r="F125" s="5"/>
      <c r="J125" s="5"/>
    </row>
    <row r="126" spans="2:10">
      <c r="B126" s="3"/>
      <c r="F126" s="5"/>
      <c r="J126" s="5"/>
    </row>
    <row r="127" spans="2:10">
      <c r="B127" s="3"/>
      <c r="J127" s="5"/>
    </row>
    <row r="128" spans="2:10">
      <c r="B128" s="3"/>
      <c r="H128" s="6"/>
      <c r="J128" s="5"/>
    </row>
  </sheetData>
  <mergeCells count="1">
    <mergeCell ref="A1:B1"/>
  </mergeCells>
  <phoneticPr fontId="1" type="noConversion"/>
  <pageMargins left="0.75" right="0.75" top="0.5" bottom="0.5" header="0.5" footer="0.5"/>
  <pageSetup orientation="portrait" r:id="rId1"/>
  <headerFooter alignWithMargins="0"/>
  <ignoredErrors>
    <ignoredError sqref="J4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33"/>
  <sheetViews>
    <sheetView workbookViewId="0">
      <selection activeCell="H23" sqref="H23"/>
    </sheetView>
  </sheetViews>
  <sheetFormatPr defaultRowHeight="12.75"/>
  <cols>
    <col min="1" max="1" width="2.140625" customWidth="1"/>
    <col min="2" max="2" width="47.85546875" customWidth="1"/>
    <col min="3" max="3" width="12.7109375" style="31" customWidth="1"/>
    <col min="4" max="4" width="3.28515625" style="31" customWidth="1"/>
    <col min="5" max="5" width="50.5703125" customWidth="1"/>
    <col min="6" max="6" width="14.7109375" style="31" customWidth="1"/>
    <col min="8" max="8" width="10.140625" bestFit="1" customWidth="1"/>
  </cols>
  <sheetData>
    <row r="1" spans="2:35" ht="15.75">
      <c r="B1" s="130" t="s">
        <v>91</v>
      </c>
      <c r="C1" s="130"/>
      <c r="D1" s="130"/>
      <c r="E1" s="130"/>
      <c r="F1" s="130"/>
    </row>
    <row r="2" spans="2:35" ht="12.75" customHeight="1">
      <c r="B2" s="131" t="s">
        <v>92</v>
      </c>
      <c r="C2" s="131"/>
      <c r="D2" s="131"/>
      <c r="E2" s="131"/>
      <c r="F2" s="131"/>
    </row>
    <row r="3" spans="2:35" ht="13.5" thickBot="1">
      <c r="D3" s="32"/>
      <c r="E3" s="33"/>
      <c r="F3" s="32"/>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2:35" ht="13.5" thickBot="1">
      <c r="B4" s="132" t="s">
        <v>93</v>
      </c>
      <c r="C4" s="133"/>
      <c r="D4" s="32"/>
      <c r="E4" s="134" t="s">
        <v>94</v>
      </c>
      <c r="F4" s="135"/>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row>
    <row r="5" spans="2:35" ht="13.5" thickBot="1">
      <c r="D5" s="32"/>
      <c r="E5" s="33"/>
      <c r="F5" s="32"/>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row>
    <row r="6" spans="2:35" ht="13.5" thickBot="1">
      <c r="B6" s="34" t="s">
        <v>95</v>
      </c>
      <c r="C6" s="35" t="s">
        <v>96</v>
      </c>
      <c r="D6" s="32"/>
      <c r="E6" s="34" t="s">
        <v>97</v>
      </c>
      <c r="F6" s="36" t="s">
        <v>96</v>
      </c>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row>
    <row r="7" spans="2:35">
      <c r="B7" s="37"/>
      <c r="C7" s="38"/>
      <c r="D7" s="32"/>
      <c r="E7" s="37"/>
      <c r="F7" s="38"/>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row>
    <row r="8" spans="2:35">
      <c r="B8" s="39" t="s">
        <v>98</v>
      </c>
      <c r="C8" s="40">
        <v>12500</v>
      </c>
      <c r="D8" s="32"/>
      <c r="E8" s="41" t="s">
        <v>99</v>
      </c>
      <c r="F8" s="42">
        <f>C8/C10</f>
        <v>4166.666666666667</v>
      </c>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row>
    <row r="9" spans="2:35">
      <c r="B9" s="37"/>
      <c r="C9" s="43"/>
      <c r="D9" s="32"/>
      <c r="E9" s="37"/>
      <c r="F9" s="38"/>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row>
    <row r="10" spans="2:35" ht="27">
      <c r="B10" s="44" t="s">
        <v>100</v>
      </c>
      <c r="C10" s="45">
        <v>3</v>
      </c>
      <c r="D10" s="32"/>
      <c r="E10" s="39" t="s">
        <v>101</v>
      </c>
      <c r="F10" s="46">
        <f>C10*C14</f>
        <v>12</v>
      </c>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row>
    <row r="11" spans="2:35">
      <c r="B11" s="37"/>
      <c r="C11" s="47"/>
      <c r="D11" s="32"/>
      <c r="E11" s="48"/>
      <c r="F11" s="49"/>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row>
    <row r="12" spans="2:35" ht="14.25">
      <c r="B12" s="39" t="s">
        <v>102</v>
      </c>
      <c r="C12" s="50">
        <v>15</v>
      </c>
      <c r="D12" s="32"/>
      <c r="E12" s="39" t="s">
        <v>103</v>
      </c>
      <c r="F12" s="46">
        <f>F10*C12</f>
        <v>180</v>
      </c>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row>
    <row r="13" spans="2:35">
      <c r="B13" s="37"/>
      <c r="C13" s="47"/>
      <c r="D13" s="32"/>
      <c r="E13" s="37"/>
      <c r="F13" s="49"/>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row>
    <row r="14" spans="2:35" ht="14.25">
      <c r="B14" s="39" t="s">
        <v>104</v>
      </c>
      <c r="C14" s="50">
        <v>4</v>
      </c>
      <c r="D14" s="32"/>
      <c r="E14" s="51" t="s">
        <v>105</v>
      </c>
      <c r="F14" s="46">
        <f>C8/F12</f>
        <v>69.444444444444443</v>
      </c>
      <c r="G14" s="52"/>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row>
    <row r="15" spans="2:35">
      <c r="B15" s="37"/>
      <c r="C15" s="47"/>
      <c r="D15" s="32"/>
      <c r="E15" s="48"/>
      <c r="F15" s="38"/>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row>
    <row r="16" spans="2:35" ht="14.25">
      <c r="B16" s="39" t="s">
        <v>106</v>
      </c>
      <c r="C16" s="50">
        <v>20</v>
      </c>
      <c r="D16" s="32"/>
      <c r="E16" s="53" t="s">
        <v>107</v>
      </c>
      <c r="F16" s="46">
        <f>F14/5</f>
        <v>13.888888888888889</v>
      </c>
      <c r="G16" s="33"/>
      <c r="H16" s="54"/>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row>
    <row r="17" spans="2:35">
      <c r="B17" s="37"/>
      <c r="C17" s="43"/>
      <c r="D17" s="32"/>
      <c r="E17" s="55" t="s">
        <v>108</v>
      </c>
      <c r="F17" s="38"/>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2:35">
      <c r="B18" s="39" t="s">
        <v>109</v>
      </c>
      <c r="C18" s="56">
        <v>41518</v>
      </c>
      <c r="D18" s="32"/>
      <c r="E18" s="41" t="s">
        <v>110</v>
      </c>
      <c r="F18" s="57">
        <f>C18+F14/5*7</f>
        <v>41615.222222222219</v>
      </c>
      <c r="G18" s="33"/>
      <c r="H18" s="58"/>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row>
    <row r="19" spans="2:35" ht="13.5" thickBot="1">
      <c r="B19" s="59"/>
      <c r="C19" s="60"/>
      <c r="D19" s="32"/>
      <c r="E19" s="59"/>
      <c r="F19" s="61"/>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row>
    <row r="20" spans="2:35">
      <c r="C20" s="62"/>
      <c r="D20" s="32"/>
      <c r="E20" s="52"/>
      <c r="F20" s="32"/>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row>
    <row r="21" spans="2:35">
      <c r="B21" s="136" t="s">
        <v>111</v>
      </c>
      <c r="C21" s="137"/>
      <c r="D21" s="137"/>
      <c r="E21" s="137"/>
      <c r="F21" s="138"/>
      <c r="G21" s="33"/>
      <c r="H21" s="33"/>
      <c r="I21" s="33"/>
      <c r="J21" s="33"/>
      <c r="K21" s="33"/>
      <c r="L21" s="33"/>
      <c r="M21" s="33"/>
      <c r="N21" s="33"/>
      <c r="O21" s="33"/>
      <c r="P21" s="33"/>
      <c r="Q21" s="33"/>
      <c r="R21" s="33"/>
      <c r="S21" s="33"/>
      <c r="T21" s="33"/>
      <c r="U21" s="33"/>
      <c r="V21" s="33"/>
      <c r="W21" s="33"/>
      <c r="X21" s="33"/>
      <c r="Y21" s="33"/>
      <c r="Z21" s="33"/>
      <c r="AA21" s="33"/>
      <c r="AB21" s="33"/>
      <c r="AC21" s="33"/>
    </row>
    <row r="22" spans="2:35">
      <c r="B22" s="139" t="s">
        <v>112</v>
      </c>
      <c r="C22" s="140"/>
      <c r="D22" s="140"/>
      <c r="E22" s="140"/>
      <c r="F22" s="141"/>
      <c r="G22" s="33"/>
      <c r="H22" s="33"/>
      <c r="I22" s="33"/>
      <c r="J22" s="33"/>
      <c r="K22" s="33"/>
      <c r="L22" s="33"/>
      <c r="M22" s="33"/>
      <c r="N22" s="33"/>
      <c r="O22" s="33"/>
      <c r="P22" s="33"/>
      <c r="Q22" s="33"/>
      <c r="R22" s="33"/>
      <c r="S22" s="33"/>
      <c r="T22" s="33"/>
      <c r="U22" s="33"/>
      <c r="V22" s="33"/>
      <c r="W22" s="33"/>
      <c r="X22" s="33"/>
      <c r="Y22" s="33"/>
      <c r="Z22" s="33"/>
      <c r="AA22" s="33"/>
      <c r="AB22" s="33"/>
      <c r="AC22" s="33"/>
    </row>
    <row r="23" spans="2:35">
      <c r="B23" s="123" t="s">
        <v>113</v>
      </c>
      <c r="C23" s="124"/>
      <c r="D23" s="124"/>
      <c r="E23" s="124"/>
      <c r="F23" s="125"/>
      <c r="G23" s="33"/>
      <c r="H23" s="33"/>
      <c r="I23" s="33"/>
      <c r="J23" s="33"/>
      <c r="K23" s="33"/>
      <c r="L23" s="33"/>
      <c r="M23" s="33"/>
      <c r="N23" s="33"/>
      <c r="O23" s="33"/>
      <c r="P23" s="33"/>
      <c r="Q23" s="33"/>
      <c r="R23" s="33"/>
      <c r="S23" s="33"/>
      <c r="T23" s="33"/>
      <c r="U23" s="33"/>
      <c r="V23" s="33"/>
      <c r="W23" s="33"/>
      <c r="X23" s="33"/>
      <c r="Y23" s="33"/>
      <c r="Z23" s="33"/>
      <c r="AA23" s="33"/>
      <c r="AB23" s="33"/>
      <c r="AC23" s="33"/>
    </row>
    <row r="24" spans="2:35">
      <c r="B24" s="126" t="s">
        <v>114</v>
      </c>
      <c r="C24" s="127"/>
      <c r="D24" s="127"/>
      <c r="E24" s="127"/>
      <c r="F24" s="128"/>
      <c r="G24" s="33"/>
      <c r="H24" s="33"/>
      <c r="I24" s="33"/>
      <c r="J24" s="33"/>
      <c r="K24" s="33"/>
      <c r="L24" s="33"/>
      <c r="M24" s="33"/>
      <c r="N24" s="33"/>
      <c r="O24" s="33"/>
      <c r="P24" s="33"/>
      <c r="Q24" s="33"/>
      <c r="R24" s="33"/>
      <c r="S24" s="33"/>
      <c r="T24" s="33"/>
      <c r="U24" s="33"/>
      <c r="V24" s="33"/>
      <c r="W24" s="33"/>
      <c r="X24" s="33"/>
      <c r="Y24" s="33"/>
      <c r="Z24" s="33"/>
      <c r="AA24" s="33"/>
      <c r="AB24" s="33"/>
      <c r="AC24" s="33"/>
    </row>
    <row r="25" spans="2:35">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row>
    <row r="26" spans="2:35">
      <c r="C26"/>
      <c r="D26"/>
      <c r="F26"/>
    </row>
    <row r="27" spans="2:35">
      <c r="C27"/>
      <c r="D27"/>
      <c r="F27"/>
    </row>
    <row r="28" spans="2:35">
      <c r="C28"/>
      <c r="D28"/>
      <c r="F28"/>
    </row>
    <row r="29" spans="2:35">
      <c r="C29"/>
      <c r="D29"/>
      <c r="F29"/>
    </row>
    <row r="30" spans="2:35">
      <c r="C30"/>
      <c r="D30"/>
      <c r="F30"/>
    </row>
    <row r="31" spans="2:35">
      <c r="C31"/>
      <c r="D31"/>
      <c r="F31"/>
    </row>
    <row r="32" spans="2:35">
      <c r="C32"/>
      <c r="D32"/>
      <c r="F32"/>
    </row>
    <row r="33" spans="3:6">
      <c r="C33"/>
      <c r="D33"/>
      <c r="E33" s="129"/>
      <c r="F33" s="129"/>
    </row>
  </sheetData>
  <mergeCells count="9">
    <mergeCell ref="B23:F23"/>
    <mergeCell ref="B24:F24"/>
    <mergeCell ref="E33:F33"/>
    <mergeCell ref="B1:F1"/>
    <mergeCell ref="B2:F2"/>
    <mergeCell ref="B4:C4"/>
    <mergeCell ref="E4:F4"/>
    <mergeCell ref="B21:F21"/>
    <mergeCell ref="B22:F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42"/>
  <sheetViews>
    <sheetView workbookViewId="0">
      <selection activeCell="J27" sqref="J27"/>
    </sheetView>
  </sheetViews>
  <sheetFormatPr defaultRowHeight="12.75"/>
  <cols>
    <col min="1" max="1" width="2.140625" customWidth="1"/>
    <col min="2" max="2" width="54.7109375" customWidth="1"/>
    <col min="3" max="3" width="14.140625" style="31" customWidth="1"/>
    <col min="4" max="4" width="3.85546875" style="31" customWidth="1"/>
    <col min="5" max="5" width="54.28515625" customWidth="1"/>
    <col min="6" max="6" width="13.140625" style="31" customWidth="1"/>
  </cols>
  <sheetData>
    <row r="1" spans="2:35" ht="15.75">
      <c r="B1" s="130" t="s">
        <v>115</v>
      </c>
      <c r="C1" s="130"/>
      <c r="D1" s="130"/>
      <c r="E1" s="130"/>
      <c r="F1" s="130"/>
    </row>
    <row r="2" spans="2:35">
      <c r="B2" s="150" t="s">
        <v>116</v>
      </c>
      <c r="C2" s="150"/>
      <c r="D2" s="150"/>
      <c r="E2" s="150"/>
      <c r="F2" s="150"/>
    </row>
    <row r="3" spans="2:35" ht="13.5" thickBot="1">
      <c r="D3" s="32"/>
      <c r="E3" s="33"/>
      <c r="F3" s="32"/>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2:35" ht="13.5" thickBot="1">
      <c r="B4" s="142" t="s">
        <v>117</v>
      </c>
      <c r="C4" s="143"/>
      <c r="D4" s="32"/>
      <c r="E4" s="134" t="s">
        <v>118</v>
      </c>
      <c r="F4" s="135"/>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row>
    <row r="5" spans="2:35" ht="13.5" thickBot="1">
      <c r="D5" s="32"/>
      <c r="E5" s="33"/>
      <c r="F5" s="32"/>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row>
    <row r="6" spans="2:35" ht="13.5" thickBot="1">
      <c r="B6" s="34" t="s">
        <v>95</v>
      </c>
      <c r="C6" s="63" t="s">
        <v>96</v>
      </c>
      <c r="D6" s="32"/>
      <c r="E6" s="34" t="s">
        <v>97</v>
      </c>
      <c r="F6" s="36" t="s">
        <v>96</v>
      </c>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row>
    <row r="7" spans="2:35">
      <c r="B7" s="37"/>
      <c r="C7" s="64"/>
      <c r="D7" s="32"/>
      <c r="E7" s="37"/>
      <c r="F7" s="38"/>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row>
    <row r="8" spans="2:35">
      <c r="B8" s="39" t="s">
        <v>119</v>
      </c>
      <c r="C8" s="65">
        <f>+'[1]Calculating Fieldwork Duration'!C8</f>
        <v>12500</v>
      </c>
      <c r="D8" s="32"/>
      <c r="E8" s="39" t="s">
        <v>120</v>
      </c>
      <c r="F8" s="42">
        <f>C8/C10</f>
        <v>625</v>
      </c>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row>
    <row r="9" spans="2:35">
      <c r="B9" s="37"/>
      <c r="C9" s="64"/>
      <c r="D9" s="32"/>
      <c r="E9" s="39" t="s">
        <v>121</v>
      </c>
      <c r="F9" s="46">
        <f>C12*5</f>
        <v>69.444444444444443</v>
      </c>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row>
    <row r="10" spans="2:35">
      <c r="B10" s="39" t="s">
        <v>122</v>
      </c>
      <c r="C10" s="66">
        <f>+'[1]Calculating Fieldwork Duration'!C16</f>
        <v>20</v>
      </c>
      <c r="D10" s="32"/>
      <c r="E10" s="37" t="s">
        <v>123</v>
      </c>
      <c r="F10" s="42">
        <f>C8/F9</f>
        <v>180</v>
      </c>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row>
    <row r="11" spans="2:35">
      <c r="B11" s="39"/>
      <c r="C11" s="67"/>
      <c r="D11" s="32"/>
      <c r="E11" s="37"/>
      <c r="F11" s="38"/>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row>
    <row r="12" spans="2:35" ht="25.5">
      <c r="B12" s="44" t="s">
        <v>124</v>
      </c>
      <c r="C12" s="68">
        <f>'[1]Calculating Fieldwork Duration'!F16</f>
        <v>13.888888888888889</v>
      </c>
      <c r="D12" s="32"/>
      <c r="E12" s="69" t="s">
        <v>125</v>
      </c>
      <c r="F12" s="70">
        <f>F10/(C14*C16)</f>
        <v>15</v>
      </c>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row>
    <row r="13" spans="2:35">
      <c r="B13" s="39"/>
      <c r="C13" s="67"/>
      <c r="D13" s="32"/>
      <c r="E13" s="48"/>
      <c r="F13" s="38"/>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row>
    <row r="14" spans="2:35">
      <c r="B14" s="39" t="s">
        <v>126</v>
      </c>
      <c r="C14" s="66">
        <f>+'[1]Calculating Fieldwork Duration'!C10</f>
        <v>3</v>
      </c>
      <c r="D14" s="32"/>
      <c r="E14" s="51" t="s">
        <v>127</v>
      </c>
      <c r="F14" s="38"/>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row>
    <row r="15" spans="2:35">
      <c r="B15" s="55"/>
      <c r="C15" s="71"/>
      <c r="D15" s="32"/>
      <c r="E15" s="72" t="s">
        <v>128</v>
      </c>
      <c r="F15" s="46">
        <f>F12*1</f>
        <v>15</v>
      </c>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row>
    <row r="16" spans="2:35">
      <c r="B16" s="37" t="s">
        <v>129</v>
      </c>
      <c r="C16" s="66">
        <f>+'[1]Calculating Fieldwork Duration'!C14</f>
        <v>4</v>
      </c>
      <c r="D16" s="32"/>
      <c r="E16" s="73" t="s">
        <v>130</v>
      </c>
      <c r="F16" s="46">
        <f>F12*C16</f>
        <v>60</v>
      </c>
      <c r="G16" s="33"/>
      <c r="H16" s="33"/>
      <c r="I16" s="33"/>
      <c r="J16" s="54"/>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row>
    <row r="17" spans="2:35" ht="13.5" thickBot="1">
      <c r="B17" s="59"/>
      <c r="C17" s="74"/>
      <c r="D17" s="32"/>
      <c r="E17" s="75" t="s">
        <v>131</v>
      </c>
      <c r="F17" s="46">
        <f>F12*1</f>
        <v>15</v>
      </c>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2:35" ht="13.5" thickBot="1">
      <c r="D18" s="32"/>
      <c r="E18" s="76" t="s">
        <v>132</v>
      </c>
      <c r="F18" s="46">
        <f>F12*1</f>
        <v>15</v>
      </c>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row>
    <row r="19" spans="2:35" ht="13.5" thickBot="1">
      <c r="B19" s="132" t="s">
        <v>93</v>
      </c>
      <c r="C19" s="133"/>
      <c r="D19" s="32"/>
      <c r="E19" s="77" t="s">
        <v>17</v>
      </c>
      <c r="F19" s="78">
        <f>F15+F16+F17+F18</f>
        <v>105</v>
      </c>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row>
    <row r="20" spans="2:35" ht="13.5" thickBot="1">
      <c r="D20" s="32"/>
      <c r="E20" s="79" t="s">
        <v>133</v>
      </c>
      <c r="F20" s="80">
        <f>+F19*1.1</f>
        <v>115.50000000000001</v>
      </c>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row>
    <row r="21" spans="2:35" ht="13.5" thickBot="1">
      <c r="B21" s="81" t="s">
        <v>95</v>
      </c>
      <c r="C21" s="82" t="s">
        <v>96</v>
      </c>
      <c r="D21" s="32"/>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row>
    <row r="22" spans="2:35" ht="13.5" thickBot="1">
      <c r="B22" s="83"/>
      <c r="C22" s="38"/>
      <c r="D22" s="32"/>
      <c r="E22" s="134" t="s">
        <v>134</v>
      </c>
      <c r="F22" s="135"/>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row>
    <row r="23" spans="2:35" ht="15" thickBot="1">
      <c r="B23" s="84" t="s">
        <v>135</v>
      </c>
      <c r="C23" s="85">
        <v>1</v>
      </c>
      <c r="D23" s="33"/>
      <c r="E23" s="33"/>
      <c r="F23" s="32"/>
      <c r="G23" s="33"/>
      <c r="H23" s="33"/>
      <c r="I23" s="33"/>
      <c r="J23" s="33"/>
      <c r="K23" s="33"/>
      <c r="L23" s="33"/>
      <c r="M23" s="33"/>
      <c r="N23" s="33"/>
      <c r="O23" s="33"/>
      <c r="P23" s="33"/>
      <c r="Q23" s="33"/>
      <c r="R23" s="33"/>
      <c r="S23" s="33"/>
      <c r="T23" s="33"/>
      <c r="U23" s="33"/>
      <c r="V23" s="33"/>
      <c r="W23" s="33"/>
      <c r="X23" s="33"/>
      <c r="Y23" s="33"/>
      <c r="Z23" s="33"/>
      <c r="AA23" s="33"/>
      <c r="AB23" s="33"/>
    </row>
    <row r="24" spans="2:35" ht="13.5" thickBot="1">
      <c r="B24" s="84"/>
      <c r="C24" s="38"/>
      <c r="D24" s="33"/>
      <c r="E24" s="34" t="s">
        <v>97</v>
      </c>
      <c r="F24" s="36" t="s">
        <v>96</v>
      </c>
      <c r="G24" s="33"/>
      <c r="H24" s="33"/>
      <c r="I24" s="33"/>
      <c r="J24" s="33"/>
      <c r="K24" s="33"/>
      <c r="L24" s="33"/>
      <c r="M24" s="33"/>
      <c r="N24" s="33"/>
      <c r="O24" s="33"/>
      <c r="P24" s="33"/>
      <c r="Q24" s="33"/>
      <c r="R24" s="33"/>
      <c r="S24" s="33"/>
      <c r="T24" s="33"/>
      <c r="U24" s="33"/>
      <c r="V24" s="33"/>
      <c r="W24" s="33"/>
      <c r="X24" s="33"/>
      <c r="Y24" s="33"/>
      <c r="Z24" s="33"/>
      <c r="AA24" s="33"/>
      <c r="AB24" s="33"/>
    </row>
    <row r="25" spans="2:35" ht="14.25">
      <c r="B25" s="84" t="s">
        <v>136</v>
      </c>
      <c r="C25" s="86">
        <v>2</v>
      </c>
      <c r="D25" s="33"/>
      <c r="E25" s="37"/>
      <c r="F25" s="38"/>
      <c r="G25" s="33"/>
      <c r="H25" s="33"/>
      <c r="I25" s="33"/>
      <c r="J25" s="33"/>
      <c r="K25" s="33"/>
      <c r="L25" s="33"/>
      <c r="M25" s="33"/>
      <c r="N25" s="33"/>
      <c r="O25" s="33"/>
      <c r="P25" s="33"/>
      <c r="Q25" s="33"/>
      <c r="R25" s="33"/>
      <c r="S25" s="33"/>
      <c r="T25" s="33"/>
      <c r="U25" s="33"/>
      <c r="V25" s="33"/>
      <c r="W25" s="33"/>
      <c r="X25" s="33"/>
      <c r="Y25" s="33"/>
      <c r="Z25" s="33"/>
      <c r="AA25" s="33"/>
      <c r="AB25" s="33"/>
    </row>
    <row r="26" spans="2:35">
      <c r="B26" s="84"/>
      <c r="C26" s="43"/>
      <c r="D26" s="33"/>
      <c r="E26" s="72" t="s">
        <v>128</v>
      </c>
      <c r="F26" s="46">
        <f>F15</f>
        <v>15</v>
      </c>
      <c r="G26" s="33"/>
      <c r="H26" s="33"/>
      <c r="I26" s="33"/>
      <c r="J26" s="33"/>
      <c r="K26" s="33"/>
      <c r="L26" s="33"/>
      <c r="M26" s="33"/>
      <c r="N26" s="33"/>
      <c r="O26" s="33"/>
      <c r="P26" s="33"/>
      <c r="Q26" s="33"/>
      <c r="R26" s="33"/>
      <c r="S26" s="33"/>
      <c r="T26" s="33"/>
      <c r="U26" s="33"/>
      <c r="V26" s="33"/>
      <c r="W26" s="33"/>
      <c r="X26" s="33"/>
      <c r="Y26" s="33"/>
      <c r="Z26" s="33"/>
      <c r="AA26" s="33"/>
      <c r="AB26" s="33"/>
    </row>
    <row r="27" spans="2:35" ht="14.25">
      <c r="B27" s="84" t="s">
        <v>137</v>
      </c>
      <c r="C27" s="86">
        <v>2</v>
      </c>
      <c r="D27" s="33"/>
      <c r="E27" s="73" t="s">
        <v>130</v>
      </c>
      <c r="F27" s="46">
        <f t="shared" ref="F27:F29" si="0">F16</f>
        <v>60</v>
      </c>
      <c r="G27" s="33"/>
      <c r="H27" s="33"/>
      <c r="I27" s="33"/>
      <c r="J27" s="33"/>
      <c r="K27" s="33"/>
      <c r="L27" s="33"/>
      <c r="M27" s="33"/>
      <c r="N27" s="33"/>
      <c r="O27" s="33"/>
      <c r="P27" s="33"/>
      <c r="Q27" s="33"/>
      <c r="R27" s="33"/>
      <c r="S27" s="33"/>
      <c r="T27" s="33"/>
      <c r="U27" s="33"/>
      <c r="V27" s="33"/>
      <c r="W27" s="33"/>
      <c r="X27" s="33"/>
      <c r="Y27" s="33"/>
      <c r="Z27" s="33"/>
      <c r="AA27" s="33"/>
      <c r="AB27" s="33"/>
    </row>
    <row r="28" spans="2:35" ht="13.5" thickBot="1">
      <c r="B28" s="87"/>
      <c r="C28" s="61"/>
      <c r="D28" s="33"/>
      <c r="E28" s="75" t="s">
        <v>131</v>
      </c>
      <c r="F28" s="46">
        <f t="shared" si="0"/>
        <v>15</v>
      </c>
      <c r="G28" s="33"/>
      <c r="H28" s="33"/>
      <c r="I28" s="33"/>
      <c r="J28" s="33"/>
      <c r="K28" s="33"/>
      <c r="L28" s="33"/>
      <c r="M28" s="33"/>
      <c r="N28" s="33"/>
      <c r="O28" s="33"/>
      <c r="P28" s="33"/>
      <c r="Q28" s="33"/>
      <c r="R28" s="33"/>
      <c r="S28" s="33"/>
      <c r="T28" s="33"/>
      <c r="U28" s="33"/>
      <c r="V28" s="33"/>
      <c r="W28" s="33"/>
      <c r="X28" s="33"/>
      <c r="Y28" s="33"/>
      <c r="Z28" s="33"/>
      <c r="AA28" s="33"/>
      <c r="AB28" s="33"/>
    </row>
    <row r="29" spans="2:35" ht="13.5" thickBot="1">
      <c r="D29" s="33"/>
      <c r="E29" s="76" t="s">
        <v>132</v>
      </c>
      <c r="F29" s="46">
        <f t="shared" si="0"/>
        <v>15</v>
      </c>
      <c r="G29" s="33"/>
    </row>
    <row r="30" spans="2:35" ht="13.5" thickBot="1">
      <c r="B30" s="142" t="s">
        <v>138</v>
      </c>
      <c r="C30" s="143"/>
      <c r="D30" s="33"/>
      <c r="E30" s="88" t="s">
        <v>139</v>
      </c>
      <c r="F30" s="89">
        <f>F19/100*10</f>
        <v>10.5</v>
      </c>
      <c r="G30" s="33"/>
    </row>
    <row r="31" spans="2:35">
      <c r="B31" s="90"/>
      <c r="C31" s="37"/>
      <c r="D31" s="33"/>
      <c r="E31" s="76" t="s">
        <v>140</v>
      </c>
      <c r="F31" s="89">
        <f>C23</f>
        <v>1</v>
      </c>
      <c r="G31" s="33"/>
    </row>
    <row r="32" spans="2:35" ht="14.25">
      <c r="B32" s="90" t="s">
        <v>141</v>
      </c>
      <c r="C32" s="91">
        <f>'[1]Calculating DP Requirement'!F13</f>
        <v>14.184375000000475</v>
      </c>
      <c r="D32" s="33"/>
      <c r="E32" s="76" t="s">
        <v>142</v>
      </c>
      <c r="F32" s="89">
        <f>C25</f>
        <v>2</v>
      </c>
      <c r="G32" s="33"/>
    </row>
    <row r="33" spans="2:6" ht="13.5" thickBot="1">
      <c r="B33" s="92"/>
      <c r="C33" s="60"/>
      <c r="D33"/>
      <c r="E33" s="76" t="s">
        <v>143</v>
      </c>
      <c r="F33" s="89">
        <f>C27</f>
        <v>2</v>
      </c>
    </row>
    <row r="34" spans="2:6">
      <c r="D34"/>
      <c r="E34" s="76" t="s">
        <v>144</v>
      </c>
      <c r="F34" s="89">
        <f>C32</f>
        <v>14.184375000000475</v>
      </c>
    </row>
    <row r="35" spans="2:6" ht="13.5" thickBot="1">
      <c r="B35" s="144" t="s">
        <v>145</v>
      </c>
      <c r="C35" s="145"/>
      <c r="E35" s="88" t="s">
        <v>139</v>
      </c>
      <c r="F35" s="89">
        <f>SUM(C23:C32)*0.1</f>
        <v>1.9184375000000475</v>
      </c>
    </row>
    <row r="36" spans="2:6" ht="15" thickBot="1">
      <c r="B36" s="146"/>
      <c r="C36" s="147"/>
      <c r="E36" s="93" t="s">
        <v>146</v>
      </c>
      <c r="F36" s="94">
        <f>SUM(F26:F35)</f>
        <v>136.60281250000051</v>
      </c>
    </row>
    <row r="37" spans="2:6">
      <c r="B37" s="146"/>
      <c r="C37" s="147"/>
    </row>
    <row r="38" spans="2:6" ht="12.75" customHeight="1">
      <c r="B38" s="146"/>
      <c r="C38" s="147"/>
      <c r="E38" s="144" t="s">
        <v>147</v>
      </c>
      <c r="F38" s="145"/>
    </row>
    <row r="39" spans="2:6">
      <c r="B39" s="146" t="s">
        <v>148</v>
      </c>
      <c r="C39" s="147"/>
      <c r="E39" s="146"/>
      <c r="F39" s="147"/>
    </row>
    <row r="40" spans="2:6">
      <c r="B40" s="146"/>
      <c r="C40" s="147"/>
      <c r="E40" s="148"/>
      <c r="F40" s="149"/>
    </row>
    <row r="41" spans="2:6">
      <c r="B41" s="146"/>
      <c r="C41" s="147"/>
    </row>
    <row r="42" spans="2:6">
      <c r="B42" s="148"/>
      <c r="C42" s="149"/>
    </row>
  </sheetData>
  <mergeCells count="10">
    <mergeCell ref="B30:C30"/>
    <mergeCell ref="B35:C38"/>
    <mergeCell ref="E38:F40"/>
    <mergeCell ref="B39:C42"/>
    <mergeCell ref="B1:F1"/>
    <mergeCell ref="B2:F2"/>
    <mergeCell ref="B4:C4"/>
    <mergeCell ref="E4:F4"/>
    <mergeCell ref="B19:C19"/>
    <mergeCell ref="E22:F2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31"/>
  <sheetViews>
    <sheetView workbookViewId="0">
      <selection activeCell="E27" sqref="E27"/>
    </sheetView>
  </sheetViews>
  <sheetFormatPr defaultRowHeight="12.75"/>
  <cols>
    <col min="1" max="1" width="1.85546875" style="95" customWidth="1"/>
    <col min="2" max="2" width="64" style="95" customWidth="1"/>
    <col min="3" max="3" width="26.28515625" style="95" customWidth="1"/>
    <col min="4" max="4" width="4.85546875" style="95" customWidth="1"/>
    <col min="5" max="5" width="38.85546875" style="95" customWidth="1"/>
    <col min="6" max="6" width="16.7109375" style="95" customWidth="1"/>
    <col min="7" max="16384" width="9.140625" style="95"/>
  </cols>
  <sheetData>
    <row r="1" spans="2:6" ht="15.75">
      <c r="B1" s="151" t="s">
        <v>149</v>
      </c>
      <c r="C1" s="151"/>
      <c r="D1" s="151"/>
      <c r="E1" s="151"/>
      <c r="F1" s="151"/>
    </row>
    <row r="2" spans="2:6">
      <c r="B2" s="152" t="s">
        <v>150</v>
      </c>
      <c r="C2" s="152"/>
      <c r="D2" s="152"/>
      <c r="E2" s="152"/>
      <c r="F2" s="152"/>
    </row>
    <row r="3" spans="2:6" ht="13.5" thickBot="1"/>
    <row r="4" spans="2:6" ht="13.5" thickBot="1">
      <c r="B4" s="153" t="s">
        <v>117</v>
      </c>
      <c r="C4" s="154"/>
      <c r="D4" s="32"/>
      <c r="E4" s="134" t="s">
        <v>94</v>
      </c>
      <c r="F4" s="135"/>
    </row>
    <row r="5" spans="2:6" ht="13.5" thickBot="1">
      <c r="B5"/>
      <c r="C5" s="31"/>
      <c r="D5" s="32"/>
      <c r="E5" s="33"/>
      <c r="F5" s="32"/>
    </row>
    <row r="6" spans="2:6" ht="13.5" thickBot="1">
      <c r="B6" s="34" t="s">
        <v>95</v>
      </c>
      <c r="C6" s="35" t="s">
        <v>96</v>
      </c>
      <c r="D6" s="32"/>
      <c r="E6" s="34" t="s">
        <v>97</v>
      </c>
      <c r="F6" s="63" t="s">
        <v>96</v>
      </c>
    </row>
    <row r="7" spans="2:6" ht="13.5" thickBot="1">
      <c r="B7" s="96"/>
      <c r="C7" s="97"/>
      <c r="D7" s="32"/>
      <c r="E7" s="98"/>
      <c r="F7" s="99"/>
    </row>
    <row r="8" spans="2:6" ht="14.25">
      <c r="B8" s="39" t="s">
        <v>98</v>
      </c>
      <c r="C8" s="100">
        <f>'[1]Calculating Fieldwork Duration'!C8</f>
        <v>12500</v>
      </c>
      <c r="D8" s="32"/>
      <c r="E8" s="101" t="s">
        <v>151</v>
      </c>
      <c r="F8" s="155">
        <f>10/(1+SUM(C21:C25))*C31</f>
        <v>17.977528089887638</v>
      </c>
    </row>
    <row r="9" spans="2:6">
      <c r="B9" s="98"/>
      <c r="C9" s="102"/>
      <c r="D9" s="32"/>
      <c r="E9" s="37" t="s">
        <v>152</v>
      </c>
      <c r="F9" s="156"/>
    </row>
    <row r="10" spans="2:6">
      <c r="B10" s="98" t="s">
        <v>109</v>
      </c>
      <c r="C10" s="103">
        <f>'[1]Calculating Fieldwork Duration'!C18</f>
        <v>41518</v>
      </c>
      <c r="D10" s="32"/>
      <c r="E10" s="98"/>
      <c r="F10" s="99"/>
    </row>
    <row r="11" spans="2:6">
      <c r="B11" s="98"/>
      <c r="C11" s="102"/>
      <c r="D11" s="32"/>
      <c r="E11" s="98" t="s">
        <v>153</v>
      </c>
      <c r="F11" s="104">
        <f>(C14-C12)/7*C27</f>
        <v>83.333333333330557</v>
      </c>
    </row>
    <row r="12" spans="2:6">
      <c r="B12" s="98" t="s">
        <v>154</v>
      </c>
      <c r="C12" s="103">
        <f>C10+14</f>
        <v>41532</v>
      </c>
      <c r="D12" s="32"/>
      <c r="E12" s="98"/>
      <c r="F12" s="99"/>
    </row>
    <row r="13" spans="2:6">
      <c r="B13" s="98"/>
      <c r="C13" s="102"/>
      <c r="D13" s="32"/>
      <c r="E13" s="105" t="s">
        <v>155</v>
      </c>
      <c r="F13" s="104">
        <f>C8*1.7/F8/F11</f>
        <v>14.184375000000475</v>
      </c>
    </row>
    <row r="14" spans="2:6">
      <c r="B14" s="106" t="s">
        <v>156</v>
      </c>
      <c r="C14" s="103">
        <f>'[1]Calculating Fieldwork Duration'!F18+14</f>
        <v>41629.222222222219</v>
      </c>
      <c r="D14" s="32"/>
      <c r="E14" s="48"/>
      <c r="F14" s="64"/>
    </row>
    <row r="15" spans="2:6" ht="13.5" thickBot="1">
      <c r="B15" s="59"/>
      <c r="C15" s="60"/>
      <c r="D15" s="32"/>
      <c r="E15" s="107" t="s">
        <v>157</v>
      </c>
      <c r="F15" s="108">
        <f>F13/C29+'[1]Calculating Fieldstaff Required'!C23</f>
        <v>15.184375000000475</v>
      </c>
    </row>
    <row r="16" spans="2:6" ht="13.5" thickBot="1">
      <c r="D16" s="32"/>
    </row>
    <row r="17" spans="2:6" ht="13.5" thickBot="1">
      <c r="B17" s="132" t="s">
        <v>93</v>
      </c>
      <c r="C17" s="133"/>
      <c r="D17" s="32"/>
      <c r="E17" s="157" t="s">
        <v>158</v>
      </c>
      <c r="F17" s="158"/>
    </row>
    <row r="18" spans="2:6" ht="13.5" thickBot="1">
      <c r="D18" s="32"/>
      <c r="E18" s="159"/>
      <c r="F18" s="160"/>
    </row>
    <row r="19" spans="2:6" ht="13.5" thickBot="1">
      <c r="B19" s="34" t="s">
        <v>95</v>
      </c>
      <c r="C19" s="109" t="s">
        <v>96</v>
      </c>
      <c r="D19" s="32"/>
      <c r="E19" s="161"/>
      <c r="F19" s="162"/>
    </row>
    <row r="20" spans="2:6">
      <c r="B20" s="98"/>
      <c r="C20" s="99"/>
    </row>
    <row r="21" spans="2:6">
      <c r="B21" s="90" t="s">
        <v>159</v>
      </c>
      <c r="C21" s="110">
        <v>1.25</v>
      </c>
    </row>
    <row r="22" spans="2:6">
      <c r="B22" s="90"/>
      <c r="C22" s="64"/>
    </row>
    <row r="23" spans="2:6">
      <c r="B23" s="90" t="s">
        <v>160</v>
      </c>
      <c r="C23" s="111">
        <v>1.0900000000000001</v>
      </c>
    </row>
    <row r="24" spans="2:6">
      <c r="B24" s="90"/>
      <c r="C24" s="67"/>
    </row>
    <row r="25" spans="2:6">
      <c r="B25" s="90" t="s">
        <v>161</v>
      </c>
      <c r="C25" s="111">
        <v>1.1100000000000001</v>
      </c>
    </row>
    <row r="26" spans="2:6">
      <c r="B26" s="90"/>
      <c r="C26" s="112"/>
    </row>
    <row r="27" spans="2:6">
      <c r="B27" s="98" t="s">
        <v>162</v>
      </c>
      <c r="C27" s="113">
        <v>6</v>
      </c>
    </row>
    <row r="28" spans="2:6">
      <c r="B28" s="98"/>
      <c r="C28" s="99"/>
    </row>
    <row r="29" spans="2:6">
      <c r="B29" s="98" t="s">
        <v>163</v>
      </c>
      <c r="C29" s="113">
        <v>1</v>
      </c>
    </row>
    <row r="30" spans="2:6">
      <c r="B30" s="98"/>
      <c r="C30" s="99"/>
    </row>
    <row r="31" spans="2:6" ht="13.5" thickBot="1">
      <c r="B31" s="114" t="s">
        <v>164</v>
      </c>
      <c r="C31" s="115">
        <v>8</v>
      </c>
    </row>
  </sheetData>
  <mergeCells count="7">
    <mergeCell ref="B17:C17"/>
    <mergeCell ref="E17:F19"/>
    <mergeCell ref="B1:F1"/>
    <mergeCell ref="B2:F2"/>
    <mergeCell ref="B4:C4"/>
    <mergeCell ref="E4:F4"/>
    <mergeCell ref="F8:F9"/>
  </mergeCells>
  <dataValidations count="1">
    <dataValidation type="list" allowBlank="1" showInputMessage="1" showErrorMessage="1" sqref="D65524 IZ65524 SV65524 ACR65524 AMN65524 AWJ65524 BGF65524 BQB65524 BZX65524 CJT65524 CTP65524 DDL65524 DNH65524 DXD65524 EGZ65524 EQV65524 FAR65524 FKN65524 FUJ65524 GEF65524 GOB65524 GXX65524 HHT65524 HRP65524 IBL65524 ILH65524 IVD65524 JEZ65524 JOV65524 JYR65524 KIN65524 KSJ65524 LCF65524 LMB65524 LVX65524 MFT65524 MPP65524 MZL65524 NJH65524 NTD65524 OCZ65524 OMV65524 OWR65524 PGN65524 PQJ65524 QAF65524 QKB65524 QTX65524 RDT65524 RNP65524 RXL65524 SHH65524 SRD65524 TAZ65524 TKV65524 TUR65524 UEN65524 UOJ65524 UYF65524 VIB65524 VRX65524 WBT65524 WLP65524 WVL65524 D131060 IZ131060 SV131060 ACR131060 AMN131060 AWJ131060 BGF131060 BQB131060 BZX131060 CJT131060 CTP131060 DDL131060 DNH131060 DXD131060 EGZ131060 EQV131060 FAR131060 FKN131060 FUJ131060 GEF131060 GOB131060 GXX131060 HHT131060 HRP131060 IBL131060 ILH131060 IVD131060 JEZ131060 JOV131060 JYR131060 KIN131060 KSJ131060 LCF131060 LMB131060 LVX131060 MFT131060 MPP131060 MZL131060 NJH131060 NTD131060 OCZ131060 OMV131060 OWR131060 PGN131060 PQJ131060 QAF131060 QKB131060 QTX131060 RDT131060 RNP131060 RXL131060 SHH131060 SRD131060 TAZ131060 TKV131060 TUR131060 UEN131060 UOJ131060 UYF131060 VIB131060 VRX131060 WBT131060 WLP131060 WVL131060 D196596 IZ196596 SV196596 ACR196596 AMN196596 AWJ196596 BGF196596 BQB196596 BZX196596 CJT196596 CTP196596 DDL196596 DNH196596 DXD196596 EGZ196596 EQV196596 FAR196596 FKN196596 FUJ196596 GEF196596 GOB196596 GXX196596 HHT196596 HRP196596 IBL196596 ILH196596 IVD196596 JEZ196596 JOV196596 JYR196596 KIN196596 KSJ196596 LCF196596 LMB196596 LVX196596 MFT196596 MPP196596 MZL196596 NJH196596 NTD196596 OCZ196596 OMV196596 OWR196596 PGN196596 PQJ196596 QAF196596 QKB196596 QTX196596 RDT196596 RNP196596 RXL196596 SHH196596 SRD196596 TAZ196596 TKV196596 TUR196596 UEN196596 UOJ196596 UYF196596 VIB196596 VRX196596 WBT196596 WLP196596 WVL196596 D262132 IZ262132 SV262132 ACR262132 AMN262132 AWJ262132 BGF262132 BQB262132 BZX262132 CJT262132 CTP262132 DDL262132 DNH262132 DXD262132 EGZ262132 EQV262132 FAR262132 FKN262132 FUJ262132 GEF262132 GOB262132 GXX262132 HHT262132 HRP262132 IBL262132 ILH262132 IVD262132 JEZ262132 JOV262132 JYR262132 KIN262132 KSJ262132 LCF262132 LMB262132 LVX262132 MFT262132 MPP262132 MZL262132 NJH262132 NTD262132 OCZ262132 OMV262132 OWR262132 PGN262132 PQJ262132 QAF262132 QKB262132 QTX262132 RDT262132 RNP262132 RXL262132 SHH262132 SRD262132 TAZ262132 TKV262132 TUR262132 UEN262132 UOJ262132 UYF262132 VIB262132 VRX262132 WBT262132 WLP262132 WVL262132 D327668 IZ327668 SV327668 ACR327668 AMN327668 AWJ327668 BGF327668 BQB327668 BZX327668 CJT327668 CTP327668 DDL327668 DNH327668 DXD327668 EGZ327668 EQV327668 FAR327668 FKN327668 FUJ327668 GEF327668 GOB327668 GXX327668 HHT327668 HRP327668 IBL327668 ILH327668 IVD327668 JEZ327668 JOV327668 JYR327668 KIN327668 KSJ327668 LCF327668 LMB327668 LVX327668 MFT327668 MPP327668 MZL327668 NJH327668 NTD327668 OCZ327668 OMV327668 OWR327668 PGN327668 PQJ327668 QAF327668 QKB327668 QTX327668 RDT327668 RNP327668 RXL327668 SHH327668 SRD327668 TAZ327668 TKV327668 TUR327668 UEN327668 UOJ327668 UYF327668 VIB327668 VRX327668 WBT327668 WLP327668 WVL327668 D393204 IZ393204 SV393204 ACR393204 AMN393204 AWJ393204 BGF393204 BQB393204 BZX393204 CJT393204 CTP393204 DDL393204 DNH393204 DXD393204 EGZ393204 EQV393204 FAR393204 FKN393204 FUJ393204 GEF393204 GOB393204 GXX393204 HHT393204 HRP393204 IBL393204 ILH393204 IVD393204 JEZ393204 JOV393204 JYR393204 KIN393204 KSJ393204 LCF393204 LMB393204 LVX393204 MFT393204 MPP393204 MZL393204 NJH393204 NTD393204 OCZ393204 OMV393204 OWR393204 PGN393204 PQJ393204 QAF393204 QKB393204 QTX393204 RDT393204 RNP393204 RXL393204 SHH393204 SRD393204 TAZ393204 TKV393204 TUR393204 UEN393204 UOJ393204 UYF393204 VIB393204 VRX393204 WBT393204 WLP393204 WVL393204 D458740 IZ458740 SV458740 ACR458740 AMN458740 AWJ458740 BGF458740 BQB458740 BZX458740 CJT458740 CTP458740 DDL458740 DNH458740 DXD458740 EGZ458740 EQV458740 FAR458740 FKN458740 FUJ458740 GEF458740 GOB458740 GXX458740 HHT458740 HRP458740 IBL458740 ILH458740 IVD458740 JEZ458740 JOV458740 JYR458740 KIN458740 KSJ458740 LCF458740 LMB458740 LVX458740 MFT458740 MPP458740 MZL458740 NJH458740 NTD458740 OCZ458740 OMV458740 OWR458740 PGN458740 PQJ458740 QAF458740 QKB458740 QTX458740 RDT458740 RNP458740 RXL458740 SHH458740 SRD458740 TAZ458740 TKV458740 TUR458740 UEN458740 UOJ458740 UYF458740 VIB458740 VRX458740 WBT458740 WLP458740 WVL458740 D524276 IZ524276 SV524276 ACR524276 AMN524276 AWJ524276 BGF524276 BQB524276 BZX524276 CJT524276 CTP524276 DDL524276 DNH524276 DXD524276 EGZ524276 EQV524276 FAR524276 FKN524276 FUJ524276 GEF524276 GOB524276 GXX524276 HHT524276 HRP524276 IBL524276 ILH524276 IVD524276 JEZ524276 JOV524276 JYR524276 KIN524276 KSJ524276 LCF524276 LMB524276 LVX524276 MFT524276 MPP524276 MZL524276 NJH524276 NTD524276 OCZ524276 OMV524276 OWR524276 PGN524276 PQJ524276 QAF524276 QKB524276 QTX524276 RDT524276 RNP524276 RXL524276 SHH524276 SRD524276 TAZ524276 TKV524276 TUR524276 UEN524276 UOJ524276 UYF524276 VIB524276 VRX524276 WBT524276 WLP524276 WVL524276 D589812 IZ589812 SV589812 ACR589812 AMN589812 AWJ589812 BGF589812 BQB589812 BZX589812 CJT589812 CTP589812 DDL589812 DNH589812 DXD589812 EGZ589812 EQV589812 FAR589812 FKN589812 FUJ589812 GEF589812 GOB589812 GXX589812 HHT589812 HRP589812 IBL589812 ILH589812 IVD589812 JEZ589812 JOV589812 JYR589812 KIN589812 KSJ589812 LCF589812 LMB589812 LVX589812 MFT589812 MPP589812 MZL589812 NJH589812 NTD589812 OCZ589812 OMV589812 OWR589812 PGN589812 PQJ589812 QAF589812 QKB589812 QTX589812 RDT589812 RNP589812 RXL589812 SHH589812 SRD589812 TAZ589812 TKV589812 TUR589812 UEN589812 UOJ589812 UYF589812 VIB589812 VRX589812 WBT589812 WLP589812 WVL589812 D655348 IZ655348 SV655348 ACR655348 AMN655348 AWJ655348 BGF655348 BQB655348 BZX655348 CJT655348 CTP655348 DDL655348 DNH655348 DXD655348 EGZ655348 EQV655348 FAR655348 FKN655348 FUJ655348 GEF655348 GOB655348 GXX655348 HHT655348 HRP655348 IBL655348 ILH655348 IVD655348 JEZ655348 JOV655348 JYR655348 KIN655348 KSJ655348 LCF655348 LMB655348 LVX655348 MFT655348 MPP655348 MZL655348 NJH655348 NTD655348 OCZ655348 OMV655348 OWR655348 PGN655348 PQJ655348 QAF655348 QKB655348 QTX655348 RDT655348 RNP655348 RXL655348 SHH655348 SRD655348 TAZ655348 TKV655348 TUR655348 UEN655348 UOJ655348 UYF655348 VIB655348 VRX655348 WBT655348 WLP655348 WVL655348 D720884 IZ720884 SV720884 ACR720884 AMN720884 AWJ720884 BGF720884 BQB720884 BZX720884 CJT720884 CTP720884 DDL720884 DNH720884 DXD720884 EGZ720884 EQV720884 FAR720884 FKN720884 FUJ720884 GEF720884 GOB720884 GXX720884 HHT720884 HRP720884 IBL720884 ILH720884 IVD720884 JEZ720884 JOV720884 JYR720884 KIN720884 KSJ720884 LCF720884 LMB720884 LVX720884 MFT720884 MPP720884 MZL720884 NJH720884 NTD720884 OCZ720884 OMV720884 OWR720884 PGN720884 PQJ720884 QAF720884 QKB720884 QTX720884 RDT720884 RNP720884 RXL720884 SHH720884 SRD720884 TAZ720884 TKV720884 TUR720884 UEN720884 UOJ720884 UYF720884 VIB720884 VRX720884 WBT720884 WLP720884 WVL720884 D786420 IZ786420 SV786420 ACR786420 AMN786420 AWJ786420 BGF786420 BQB786420 BZX786420 CJT786420 CTP786420 DDL786420 DNH786420 DXD786420 EGZ786420 EQV786420 FAR786420 FKN786420 FUJ786420 GEF786420 GOB786420 GXX786420 HHT786420 HRP786420 IBL786420 ILH786420 IVD786420 JEZ786420 JOV786420 JYR786420 KIN786420 KSJ786420 LCF786420 LMB786420 LVX786420 MFT786420 MPP786420 MZL786420 NJH786420 NTD786420 OCZ786420 OMV786420 OWR786420 PGN786420 PQJ786420 QAF786420 QKB786420 QTX786420 RDT786420 RNP786420 RXL786420 SHH786420 SRD786420 TAZ786420 TKV786420 TUR786420 UEN786420 UOJ786420 UYF786420 VIB786420 VRX786420 WBT786420 WLP786420 WVL786420 D851956 IZ851956 SV851956 ACR851956 AMN851956 AWJ851956 BGF851956 BQB851956 BZX851956 CJT851956 CTP851956 DDL851956 DNH851956 DXD851956 EGZ851956 EQV851956 FAR851956 FKN851956 FUJ851956 GEF851956 GOB851956 GXX851956 HHT851956 HRP851956 IBL851956 ILH851956 IVD851956 JEZ851956 JOV851956 JYR851956 KIN851956 KSJ851956 LCF851956 LMB851956 LVX851956 MFT851956 MPP851956 MZL851956 NJH851956 NTD851956 OCZ851956 OMV851956 OWR851956 PGN851956 PQJ851956 QAF851956 QKB851956 QTX851956 RDT851956 RNP851956 RXL851956 SHH851956 SRD851956 TAZ851956 TKV851956 TUR851956 UEN851956 UOJ851956 UYF851956 VIB851956 VRX851956 WBT851956 WLP851956 WVL851956 D917492 IZ917492 SV917492 ACR917492 AMN917492 AWJ917492 BGF917492 BQB917492 BZX917492 CJT917492 CTP917492 DDL917492 DNH917492 DXD917492 EGZ917492 EQV917492 FAR917492 FKN917492 FUJ917492 GEF917492 GOB917492 GXX917492 HHT917492 HRP917492 IBL917492 ILH917492 IVD917492 JEZ917492 JOV917492 JYR917492 KIN917492 KSJ917492 LCF917492 LMB917492 LVX917492 MFT917492 MPP917492 MZL917492 NJH917492 NTD917492 OCZ917492 OMV917492 OWR917492 PGN917492 PQJ917492 QAF917492 QKB917492 QTX917492 RDT917492 RNP917492 RXL917492 SHH917492 SRD917492 TAZ917492 TKV917492 TUR917492 UEN917492 UOJ917492 UYF917492 VIB917492 VRX917492 WBT917492 WLP917492 WVL917492 D983028 IZ983028 SV983028 ACR983028 AMN983028 AWJ983028 BGF983028 BQB983028 BZX983028 CJT983028 CTP983028 DDL983028 DNH983028 DXD983028 EGZ983028 EQV983028 FAR983028 FKN983028 FUJ983028 GEF983028 GOB983028 GXX983028 HHT983028 HRP983028 IBL983028 ILH983028 IVD983028 JEZ983028 JOV983028 JYR983028 KIN983028 KSJ983028 LCF983028 LMB983028 LVX983028 MFT983028 MPP983028 MZL983028 NJH983028 NTD983028 OCZ983028 OMV983028 OWR983028 PGN983028 PQJ983028 QAF983028 QKB983028 QTX983028 RDT983028 RNP983028 RXL983028 SHH983028 SRD983028 TAZ983028 TKV983028 TUR983028 UEN983028 UOJ983028 UYF983028 VIB983028 VRX983028 WBT983028 WLP983028 WVL983028">
      <formula1>"Y,N"</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6"/>
  <sheetViews>
    <sheetView workbookViewId="0">
      <selection activeCell="I29" sqref="I29"/>
    </sheetView>
  </sheetViews>
  <sheetFormatPr defaultRowHeight="12.75"/>
  <cols>
    <col min="1" max="1" width="2.140625" customWidth="1"/>
    <col min="2" max="2" width="54.140625" customWidth="1"/>
    <col min="3" max="3" width="14.5703125" style="31" customWidth="1"/>
    <col min="4" max="4" width="3.28515625" style="31" customWidth="1"/>
    <col min="6" max="6" width="10.140625" bestFit="1" customWidth="1"/>
  </cols>
  <sheetData>
    <row r="1" spans="2:33" ht="15.75">
      <c r="B1" s="130" t="s">
        <v>165</v>
      </c>
      <c r="C1" s="130"/>
      <c r="D1" s="116"/>
    </row>
    <row r="2" spans="2:33" ht="12.75" customHeight="1">
      <c r="B2" s="131" t="s">
        <v>166</v>
      </c>
      <c r="C2" s="131"/>
      <c r="D2" s="117"/>
    </row>
    <row r="3" spans="2:33" ht="13.5" thickBot="1">
      <c r="D3" s="32"/>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2:33" ht="13.5" thickBot="1">
      <c r="B4" s="134" t="s">
        <v>94</v>
      </c>
      <c r="C4" s="135"/>
      <c r="D4" s="32"/>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2:33" ht="13.5" thickBot="1">
      <c r="D5" s="32"/>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row>
    <row r="6" spans="2:33" ht="13.5" thickBot="1">
      <c r="B6" s="34" t="s">
        <v>95</v>
      </c>
      <c r="C6" s="35" t="s">
        <v>96</v>
      </c>
      <c r="D6" s="32"/>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2:33">
      <c r="B7" s="37"/>
      <c r="C7" s="38"/>
      <c r="D7" s="32"/>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row>
    <row r="8" spans="2:33" ht="14.25">
      <c r="B8" s="39" t="s">
        <v>167</v>
      </c>
      <c r="C8" s="118">
        <f>2*'[1]Calculating Fieldwork Duration'!C12</f>
        <v>30</v>
      </c>
      <c r="D8" s="32"/>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row>
    <row r="9" spans="2:33">
      <c r="B9" s="37"/>
      <c r="C9" s="43"/>
      <c r="D9" s="32"/>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row>
    <row r="10" spans="2:33" ht="14.25">
      <c r="B10" s="44" t="s">
        <v>168</v>
      </c>
      <c r="C10" s="119">
        <f>2*'[1]Calculating Fieldwork Duration'!C12</f>
        <v>30</v>
      </c>
      <c r="D10" s="32"/>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row>
    <row r="11" spans="2:33">
      <c r="B11" s="37"/>
      <c r="C11" s="47"/>
      <c r="D11" s="32"/>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row>
    <row r="12" spans="2:33" ht="14.25">
      <c r="B12" s="39" t="s">
        <v>169</v>
      </c>
      <c r="C12" s="120">
        <f>'[1]Calculating Fieldwork Duration'!C8/50+2*'[1]Calculating Fieldstaff Required'!F16+'[1]Calculating Fieldstaff Required'!F36</f>
        <v>506.60281250000048</v>
      </c>
      <c r="D12" s="32"/>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row>
    <row r="13" spans="2:33">
      <c r="B13" s="37"/>
      <c r="C13" s="47"/>
      <c r="D13" s="32"/>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row>
    <row r="14" spans="2:33" ht="14.25">
      <c r="B14" s="39" t="s">
        <v>170</v>
      </c>
      <c r="C14" s="120">
        <f>2*'[1]Calculating Fieldwork Duration'!C12</f>
        <v>30</v>
      </c>
      <c r="D14" s="32"/>
      <c r="E14" s="52"/>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row>
    <row r="15" spans="2:33" ht="13.5" thickBot="1">
      <c r="B15" s="59"/>
      <c r="C15" s="60"/>
      <c r="D15" s="32"/>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2:33" ht="13.5" thickBot="1">
      <c r="C16" s="62"/>
      <c r="D16" s="32"/>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row>
    <row r="17" spans="2:27" ht="13.5" thickBot="1">
      <c r="B17" s="153" t="s">
        <v>171</v>
      </c>
      <c r="C17" s="154"/>
      <c r="D17" s="33"/>
      <c r="E17" s="33"/>
      <c r="F17" s="33"/>
      <c r="G17" s="33"/>
      <c r="H17" s="33"/>
      <c r="I17" s="33"/>
      <c r="J17" s="33"/>
      <c r="K17" s="33"/>
      <c r="L17" s="33"/>
      <c r="M17" s="33"/>
      <c r="N17" s="33"/>
      <c r="O17" s="33"/>
      <c r="P17" s="33"/>
      <c r="Q17" s="33"/>
      <c r="R17" s="33"/>
      <c r="S17" s="33"/>
      <c r="T17" s="33"/>
      <c r="U17" s="33"/>
      <c r="V17" s="33"/>
      <c r="W17" s="33"/>
      <c r="X17" s="33"/>
      <c r="Y17" s="33"/>
      <c r="Z17" s="33"/>
      <c r="AA17" s="33"/>
    </row>
    <row r="18" spans="2:27" ht="13.5" thickBot="1">
      <c r="C18"/>
      <c r="D18"/>
    </row>
    <row r="19" spans="2:27" ht="13.5" thickBot="1">
      <c r="B19" s="34" t="s">
        <v>95</v>
      </c>
      <c r="C19" s="35" t="s">
        <v>96</v>
      </c>
      <c r="D19"/>
    </row>
    <row r="20" spans="2:27">
      <c r="B20" s="37"/>
      <c r="C20" s="38"/>
      <c r="D20"/>
    </row>
    <row r="21" spans="2:27">
      <c r="B21" s="39" t="s">
        <v>157</v>
      </c>
      <c r="C21" s="118">
        <f>'[1]Calculating DP Requirement'!F15</f>
        <v>15.184375000000475</v>
      </c>
      <c r="D21"/>
    </row>
    <row r="22" spans="2:27" ht="13.5" thickBot="1">
      <c r="B22" s="59"/>
      <c r="C22" s="60"/>
    </row>
    <row r="24" spans="2:27">
      <c r="B24" s="163" t="s">
        <v>172</v>
      </c>
      <c r="C24" s="164"/>
    </row>
    <row r="25" spans="2:27">
      <c r="B25" s="146" t="s">
        <v>173</v>
      </c>
      <c r="C25" s="147"/>
    </row>
    <row r="26" spans="2:27">
      <c r="B26" s="148"/>
      <c r="C26" s="149"/>
    </row>
  </sheetData>
  <mergeCells count="6">
    <mergeCell ref="B25:C26"/>
    <mergeCell ref="B1:C1"/>
    <mergeCell ref="B2:C2"/>
    <mergeCell ref="B4:C4"/>
    <mergeCell ref="B17:C17"/>
    <mergeCell ref="B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UNICEF_MICS_Budget_Template</vt:lpstr>
      <vt:lpstr>Calculating Fieldwork Duration</vt:lpstr>
      <vt:lpstr>Calculating Fieldstaff Required</vt:lpstr>
      <vt:lpstr>Calculating DP Requirement</vt:lpstr>
      <vt:lpstr>Calculating Supply Requirement</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UNICEF-MICS</dc:creator>
  <cp:keywords/>
  <cp:lastModifiedBy>Florey, Lia</cp:lastModifiedBy>
  <cp:lastPrinted>2005-06-10T15:48:10Z</cp:lastPrinted>
  <dcterms:created xsi:type="dcterms:W3CDTF">2005-04-25T08:26:02Z</dcterms:created>
  <dcterms:modified xsi:type="dcterms:W3CDTF">2016-06-07T15:42:05Z</dcterms:modified>
</cp:coreProperties>
</file>