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384\Documents\DHS Standards\DHS7\MIS package revisions\2015\Final\"/>
    </mc:Choice>
  </mc:AlternateContent>
  <bookViews>
    <workbookView xWindow="0" yWindow="0" windowWidth="19200" windowHeight="10995"/>
  </bookViews>
  <sheets>
    <sheet name="UNICEF_MICS_Budget_Template" sheetId="2" r:id="rId1"/>
    <sheet name="Calculating Fieldwork Duration" sheetId="3" r:id="rId2"/>
    <sheet name="Calculating Fieldstaff Required" sheetId="4" r:id="rId3"/>
    <sheet name="Calculating DP Requirement" sheetId="5" r:id="rId4"/>
    <sheet name="Calculating Supply Requirement" sheetId="6" r:id="rId5"/>
  </sheets>
  <externalReferences>
    <externalReference r:id="rId6"/>
  </externalReferences>
  <calcPr calcId="152511"/>
</workbook>
</file>

<file path=xl/calcChain.xml><?xml version="1.0" encoding="utf-8"?>
<calcChain xmlns="http://schemas.openxmlformats.org/spreadsheetml/2006/main">
  <c r="C21" i="6" l="1"/>
  <c r="C14" i="6"/>
  <c r="C12" i="6"/>
  <c r="C10" i="6"/>
  <c r="C8" i="6"/>
  <c r="C14" i="5"/>
  <c r="F11" i="5" s="1"/>
  <c r="C12" i="5"/>
  <c r="C10" i="5"/>
  <c r="F8" i="5"/>
  <c r="C8" i="5"/>
  <c r="F13" i="5" s="1"/>
  <c r="F15" i="5" s="1"/>
  <c r="F34" i="4"/>
  <c r="F33" i="4"/>
  <c r="F32" i="4"/>
  <c r="C32" i="4"/>
  <c r="F35" i="4" s="1"/>
  <c r="F31" i="4"/>
  <c r="C16" i="4"/>
  <c r="C14" i="4"/>
  <c r="C12" i="4"/>
  <c r="F9" i="4" s="1"/>
  <c r="C10" i="4"/>
  <c r="C8" i="4"/>
  <c r="F8" i="4" s="1"/>
  <c r="F12" i="3"/>
  <c r="F14" i="3" s="1"/>
  <c r="F10" i="3"/>
  <c r="F8" i="3"/>
  <c r="J82" i="2"/>
  <c r="J81" i="2"/>
  <c r="F10" i="4" l="1"/>
  <c r="F12" i="4" s="1"/>
  <c r="F18" i="3"/>
  <c r="F16" i="3"/>
  <c r="F16" i="4" l="1"/>
  <c r="F27" i="4" s="1"/>
  <c r="F18" i="4"/>
  <c r="F29" i="4" s="1"/>
  <c r="F15" i="4"/>
  <c r="F17" i="4"/>
  <c r="F28" i="4" s="1"/>
  <c r="F19" i="4" l="1"/>
  <c r="F26" i="4"/>
  <c r="F20" i="4" l="1"/>
  <c r="F30" i="4"/>
  <c r="F36" i="4" s="1"/>
  <c r="J100" i="2" l="1"/>
  <c r="J99" i="2"/>
  <c r="J98" i="2"/>
  <c r="J101" i="2"/>
  <c r="J94" i="2"/>
  <c r="J92" i="2"/>
  <c r="J88" i="2"/>
  <c r="J84" i="2"/>
  <c r="J76" i="2"/>
  <c r="J69" i="2"/>
  <c r="J57" i="2"/>
  <c r="J56" i="2"/>
  <c r="J66" i="2"/>
  <c r="J61" i="2"/>
  <c r="J60" i="2"/>
  <c r="J59" i="2"/>
  <c r="J55" i="2"/>
  <c r="J54" i="2"/>
  <c r="J53" i="2"/>
  <c r="J50" i="2"/>
  <c r="J49" i="2"/>
  <c r="J36" i="2"/>
  <c r="J37" i="2"/>
  <c r="J38" i="2"/>
  <c r="J39" i="2"/>
  <c r="J40" i="2"/>
  <c r="J41" i="2"/>
  <c r="J42" i="2"/>
  <c r="J43" i="2"/>
  <c r="J4" i="2"/>
  <c r="J5" i="2"/>
  <c r="J6" i="2"/>
  <c r="J7" i="2"/>
  <c r="J9" i="2"/>
  <c r="J10" i="2"/>
  <c r="J11" i="2"/>
  <c r="J12" i="2"/>
  <c r="J14" i="2"/>
  <c r="J15" i="2"/>
  <c r="J16" i="2"/>
  <c r="J17" i="2"/>
  <c r="J19" i="2"/>
  <c r="J20" i="2"/>
  <c r="J21" i="2"/>
  <c r="J23" i="2"/>
  <c r="J24" i="2"/>
  <c r="J25" i="2"/>
  <c r="J26" i="2"/>
  <c r="J27" i="2"/>
  <c r="J28" i="2"/>
  <c r="J30" i="2"/>
  <c r="J31" i="2"/>
  <c r="J32" i="2"/>
  <c r="J33" i="2"/>
  <c r="J47" i="2"/>
  <c r="J48" i="2"/>
  <c r="J52" i="2"/>
  <c r="J63" i="2"/>
  <c r="J64" i="2"/>
  <c r="J65" i="2"/>
  <c r="J67" i="2"/>
  <c r="J68" i="2"/>
  <c r="J72" i="2"/>
  <c r="J73" i="2"/>
  <c r="J74" i="2"/>
  <c r="J75" i="2"/>
  <c r="J79" i="2"/>
  <c r="J80" i="2"/>
  <c r="J85" i="2" s="1"/>
  <c r="J83" i="2"/>
  <c r="J87" i="2"/>
  <c r="J89" i="2"/>
  <c r="J90" i="2"/>
  <c r="J91" i="2"/>
  <c r="J93" i="2"/>
  <c r="J95" i="2"/>
  <c r="J96" i="2"/>
  <c r="J97" i="2"/>
  <c r="J70" i="2" l="1"/>
  <c r="J44" i="2"/>
  <c r="J102" i="2"/>
  <c r="J77" i="2"/>
  <c r="J34" i="2"/>
  <c r="J104" i="2" l="1"/>
</calcChain>
</file>

<file path=xl/comments1.xml><?xml version="1.0" encoding="utf-8"?>
<comments xmlns="http://schemas.openxmlformats.org/spreadsheetml/2006/main">
  <authors>
    <author>tunalan</author>
  </authors>
  <commentList>
    <comment ref="A4" authorId="0" shapeId="0">
      <text>
        <r>
          <rPr>
            <sz val="8"/>
            <color indexed="81"/>
            <rFont val="Tahoma"/>
            <family val="2"/>
          </rPr>
          <t xml:space="preserve">
Salaries plus indirect costs</t>
        </r>
      </text>
    </comment>
    <comment ref="A46" authorId="0" shapeId="0">
      <text>
        <r>
          <rPr>
            <sz val="8"/>
            <color indexed="81"/>
            <rFont val="Tahoma"/>
            <family val="2"/>
          </rPr>
          <t xml:space="preserve">
Room and board</t>
        </r>
      </text>
    </comment>
    <comment ref="B52" authorId="0" shapeId="0">
      <text>
        <r>
          <rPr>
            <sz val="8"/>
            <color indexed="81"/>
            <rFont val="Tahoma"/>
            <family val="2"/>
          </rPr>
          <t xml:space="preserve">
If this activity requires overnight stay</t>
        </r>
      </text>
    </comment>
    <comment ref="B53" authorId="0" shapeId="0">
      <text>
        <r>
          <rPr>
            <sz val="8"/>
            <color indexed="81"/>
            <rFont val="Tahoma"/>
            <family val="2"/>
          </rPr>
          <t xml:space="preserve">
If this activity requires overnight stay</t>
        </r>
      </text>
    </comment>
  </commentList>
</comments>
</file>

<file path=xl/comments2.xml><?xml version="1.0" encoding="utf-8"?>
<comments xmlns="http://schemas.openxmlformats.org/spreadsheetml/2006/main">
  <authors>
    <author>Turgay Unalan</author>
  </authors>
  <commentList>
    <comment ref="E12" authorId="0" shapeId="0">
      <text>
        <r>
          <rPr>
            <b/>
            <sz val="9"/>
            <color indexed="81"/>
            <rFont val="Tahoma"/>
            <family val="2"/>
          </rPr>
          <t>MICS:</t>
        </r>
        <r>
          <rPr>
            <sz val="9"/>
            <color indexed="81"/>
            <rFont val="Tahoma"/>
            <family val="2"/>
          </rPr>
          <t xml:space="preserve">
Calculated to check the consistency with the input from 'Calculating Fieldwork Duration' worksheet</t>
        </r>
      </text>
    </comment>
  </commentList>
</comments>
</file>

<file path=xl/comments3.xml><?xml version="1.0" encoding="utf-8"?>
<comments xmlns="http://schemas.openxmlformats.org/spreadsheetml/2006/main">
  <authors>
    <author>Bo Robert Beshanski-Pedersen</author>
  </authors>
  <commentList>
    <comment ref="B14" authorId="0" shapeId="0">
      <text>
        <r>
          <rPr>
            <b/>
            <sz val="9"/>
            <color indexed="81"/>
            <rFont val="Tahoma"/>
            <family val="2"/>
          </rPr>
          <t>MICS:</t>
        </r>
        <r>
          <rPr>
            <sz val="9"/>
            <color indexed="81"/>
            <rFont val="Tahoma"/>
            <family val="2"/>
          </rPr>
          <t xml:space="preserve">
Can be modified, but should not be less than fieldwork end-date + 2 weeks.</t>
        </r>
      </text>
    </comment>
    <comment ref="B21" authorId="0" shapeId="0">
      <text>
        <r>
          <rPr>
            <b/>
            <sz val="9"/>
            <color indexed="81"/>
            <rFont val="Tahoma"/>
            <family val="2"/>
          </rPr>
          <t xml:space="preserve">MICS: </t>
        </r>
        <r>
          <rPr>
            <sz val="9"/>
            <color indexed="81"/>
            <rFont val="Tahoma"/>
            <family val="2"/>
          </rPr>
          <t>Enter values from a previous survey or best estimate</t>
        </r>
      </text>
    </comment>
  </commentList>
</comments>
</file>

<file path=xl/sharedStrings.xml><?xml version="1.0" encoding="utf-8"?>
<sst xmlns="http://schemas.openxmlformats.org/spreadsheetml/2006/main" count="417" uniqueCount="174">
  <si>
    <t>Personnel</t>
  </si>
  <si>
    <t>Transportation</t>
  </si>
  <si>
    <t>Consumables</t>
  </si>
  <si>
    <t xml:space="preserve">Public transportation allowance </t>
  </si>
  <si>
    <t>Fuel</t>
  </si>
  <si>
    <t>Stationery (papers, pencils, pens, etc.)</t>
  </si>
  <si>
    <t>Identification cards</t>
  </si>
  <si>
    <t>Envelopes for filing</t>
  </si>
  <si>
    <t>Other Costs</t>
  </si>
  <si>
    <t>Report writing and printing</t>
  </si>
  <si>
    <t>persons</t>
  </si>
  <si>
    <t>cars</t>
  </si>
  <si>
    <t>Units</t>
  </si>
  <si>
    <t>Time</t>
  </si>
  <si>
    <t>Cost</t>
  </si>
  <si>
    <t>days</t>
  </si>
  <si>
    <t>USD</t>
  </si>
  <si>
    <t>Total</t>
  </si>
  <si>
    <t>Unit</t>
  </si>
  <si>
    <t>No of</t>
  </si>
  <si>
    <t>GPS</t>
  </si>
  <si>
    <t>kits</t>
  </si>
  <si>
    <t>Per diems</t>
  </si>
  <si>
    <t>Equipment</t>
  </si>
  <si>
    <t>Pretest</t>
  </si>
  <si>
    <t xml:space="preserve">    Interviewers</t>
  </si>
  <si>
    <t xml:space="preserve">    Driver(s)</t>
  </si>
  <si>
    <t>Fieldwork</t>
  </si>
  <si>
    <t xml:space="preserve">    Field supervisors</t>
  </si>
  <si>
    <t xml:space="preserve">    Field Editors</t>
  </si>
  <si>
    <t xml:space="preserve">    Drivers</t>
  </si>
  <si>
    <t>Vehicle rental (Fieldwork)</t>
  </si>
  <si>
    <t>Equipment maintenance</t>
  </si>
  <si>
    <t>Personnel total</t>
  </si>
  <si>
    <t>visits</t>
  </si>
  <si>
    <t>Transportation total</t>
  </si>
  <si>
    <t>Per diems total</t>
  </si>
  <si>
    <t>Consumables total</t>
  </si>
  <si>
    <t>pages</t>
  </si>
  <si>
    <t>Equipment total</t>
  </si>
  <si>
    <t>Other costs total</t>
  </si>
  <si>
    <t>Accountant</t>
  </si>
  <si>
    <t>Computer programmer</t>
  </si>
  <si>
    <t>Consultant(s)</t>
  </si>
  <si>
    <t>Administrative Assistant(s)</t>
  </si>
  <si>
    <t xml:space="preserve">    Trainers</t>
  </si>
  <si>
    <t>Listing</t>
  </si>
  <si>
    <t xml:space="preserve">    Listers</t>
  </si>
  <si>
    <t>Fieldwork Training</t>
  </si>
  <si>
    <t xml:space="preserve">    Listers - Training Days</t>
  </si>
  <si>
    <t xml:space="preserve">    Drivers - Pilot Study</t>
  </si>
  <si>
    <t xml:space="preserve">    Measurers</t>
  </si>
  <si>
    <t xml:space="preserve">    Local Guides</t>
  </si>
  <si>
    <t>Data Entry</t>
  </si>
  <si>
    <t xml:space="preserve">    Data entry clerks</t>
  </si>
  <si>
    <t xml:space="preserve">    Data entry clerks - Additional training days</t>
  </si>
  <si>
    <t xml:space="preserve">    Trainees - Training days</t>
  </si>
  <si>
    <t xml:space="preserve">    Interviewers - Training days</t>
  </si>
  <si>
    <t xml:space="preserve">    Office editor</t>
  </si>
  <si>
    <t xml:space="preserve">    Data entry supervisor(s)</t>
  </si>
  <si>
    <t>Pre-test</t>
  </si>
  <si>
    <t>Vehicle rental (Pre-test)</t>
  </si>
  <si>
    <t>Vehicle rental (Listing)</t>
  </si>
  <si>
    <t>Vehicle rental (Fieldwork training - Pilot)</t>
  </si>
  <si>
    <t>Contingency costs (repairs, ferries, etc)</t>
  </si>
  <si>
    <t>Consultant and monitoring staff visits</t>
  </si>
  <si>
    <t xml:space="preserve">    Monitoring staff</t>
  </si>
  <si>
    <t xml:space="preserve">    Driver(s) for monitoring visit(s)</t>
  </si>
  <si>
    <t>Computing supplies (paper, flash drives etc)</t>
  </si>
  <si>
    <t>Bags, hats, t-shirts for fieldwork staff</t>
  </si>
  <si>
    <t>Other fieldwork kits (Torches, first aid kits, etc)</t>
  </si>
  <si>
    <t>Venue hire (Pre-test training)</t>
  </si>
  <si>
    <t>Venue hire (Fieldwork Training)</t>
  </si>
  <si>
    <t>Venue hire (Listing Training)</t>
  </si>
  <si>
    <t>Listing form printing</t>
  </si>
  <si>
    <t>Questionnaire and form printing</t>
  </si>
  <si>
    <t>Manual printing</t>
  </si>
  <si>
    <t>Photocopies of maps, listings, other manuals</t>
  </si>
  <si>
    <t>Communications (phone, fax, internet, postage, etc.)</t>
  </si>
  <si>
    <t>Distribution of reports (cargo)</t>
  </si>
  <si>
    <t>Dissemination meeting/National Seminar</t>
  </si>
  <si>
    <t>Independent audit</t>
  </si>
  <si>
    <t>Sending completed questionnaires to center</t>
  </si>
  <si>
    <t>UNICEF MICS BUDGET EXERCISE</t>
  </si>
  <si>
    <t>Hemacue machines (anemia testing)</t>
  </si>
  <si>
    <t>machines</t>
  </si>
  <si>
    <t>RDTs</t>
  </si>
  <si>
    <t>Malaria tests (RDTs)</t>
  </si>
  <si>
    <t>Malairia test supplies (microscopy)</t>
  </si>
  <si>
    <t>Biomarker suppplies (lancets, bandaids, sharps, etc)</t>
  </si>
  <si>
    <t>Further analysis (optional)</t>
  </si>
  <si>
    <t xml:space="preserve">Template for calculating the duration of fieldwork </t>
  </si>
  <si>
    <t xml:space="preserve">Enter values from the MICS survey plan into the input value table. The corresponding estimates of fieldwork duration will be shown in the output value table.  </t>
  </si>
  <si>
    <t>INPUT VALUES</t>
  </si>
  <si>
    <t>OUTPUT VALUES</t>
  </si>
  <si>
    <t>Parameter</t>
  </si>
  <si>
    <t>Value</t>
  </si>
  <si>
    <t>Estimates</t>
  </si>
  <si>
    <t>Number of households (Total sample size)</t>
  </si>
  <si>
    <t>Total number of working days needed</t>
  </si>
  <si>
    <r>
      <t>Number of households to be completed per day per interviewer</t>
    </r>
    <r>
      <rPr>
        <vertAlign val="superscript"/>
        <sz val="10"/>
        <rFont val="Arial"/>
        <family val="2"/>
      </rPr>
      <t>1</t>
    </r>
    <r>
      <rPr>
        <sz val="10"/>
        <rFont val="Arial"/>
        <family val="2"/>
      </rPr>
      <t xml:space="preserve"> (net)</t>
    </r>
  </si>
  <si>
    <t>Number of households completed per day per team</t>
  </si>
  <si>
    <r>
      <t>Number of fieldwork teams</t>
    </r>
    <r>
      <rPr>
        <vertAlign val="superscript"/>
        <sz val="10"/>
        <rFont val="Arial"/>
        <family val="2"/>
      </rPr>
      <t>2</t>
    </r>
  </si>
  <si>
    <t>Number of households completed per day for all teams</t>
  </si>
  <si>
    <r>
      <t>Number of interviewers per team</t>
    </r>
    <r>
      <rPr>
        <vertAlign val="superscript"/>
        <sz val="10"/>
        <rFont val="Arial"/>
        <family val="2"/>
      </rPr>
      <t>3</t>
    </r>
  </si>
  <si>
    <t>Duration of fieldwork in working days</t>
  </si>
  <si>
    <r>
      <t>Number of households per cluster</t>
    </r>
    <r>
      <rPr>
        <vertAlign val="superscript"/>
        <sz val="10"/>
        <rFont val="Arial"/>
        <family val="2"/>
      </rPr>
      <t>4</t>
    </r>
  </si>
  <si>
    <t>Total duration in weeks</t>
  </si>
  <si>
    <t>1 week = 5 working days + 1 rest &amp; 1 travel day</t>
  </si>
  <si>
    <t>Fieldwork start date [dd/mm/yyyy]</t>
  </si>
  <si>
    <t>Fieldwork end date [dd/mm/yyyy]</t>
  </si>
  <si>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</si>
  <si>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is recommended) in order to ensure field monitoring and quality assurance measures can be undertaken. </t>
    </r>
  </si>
  <si>
    <r>
      <rPr>
        <vertAlign val="superscript"/>
        <sz val="8"/>
        <rFont val="Arial"/>
        <family val="2"/>
      </rPr>
      <t>3</t>
    </r>
    <r>
      <rPr>
        <sz val="8"/>
        <rFont val="Arial"/>
        <family val="2"/>
      </rPr>
      <t xml:space="preserve"> MICS recommends that field teams have 4 interviewers (1 supervisor, 1 editor and 1 measurer) </t>
    </r>
  </si>
  <si>
    <r>
      <rPr>
        <vertAlign val="superscript"/>
        <sz val="8"/>
        <rFont val="Arial"/>
        <family val="2"/>
      </rPr>
      <t>4</t>
    </r>
    <r>
      <rPr>
        <sz val="8"/>
        <rFont val="Arial"/>
        <family val="2"/>
      </rPr>
      <t xml:space="preserve"> MICS recommends between 15 to 25 households per cluster</t>
    </r>
  </si>
  <si>
    <t>Template for calculating total number of teams and fieldwork staff required  for fieldwork and training</t>
  </si>
  <si>
    <t xml:space="preserve">Enter values from the MICS survey plan into the input value table (requires input on fieldwork duration and DP requirement spreadsheets). The corresponding estimates of fieldwork staff requirement and training participants will be shown in the output value table.  </t>
  </si>
  <si>
    <t>INPUT VALUES READ FROM THE WORKSHEET 'Calculating Fieldwork Duration'</t>
  </si>
  <si>
    <t>OUTPUT VALUES FOR FIELDWORK</t>
  </si>
  <si>
    <t>Number of households</t>
  </si>
  <si>
    <t>Number of clusters</t>
  </si>
  <si>
    <t xml:space="preserve">Duration of fieldwork in working days </t>
  </si>
  <si>
    <t>Number of households per cluster</t>
  </si>
  <si>
    <t>Number of total interviews per day</t>
  </si>
  <si>
    <r>
      <t xml:space="preserve">Duration of fieldwork in weeks
     </t>
    </r>
    <r>
      <rPr>
        <i/>
        <sz val="10"/>
        <rFont val="Arial"/>
        <family val="2"/>
      </rPr>
      <t>1 week = 5 working days + 1 rest &amp; 1 travel day</t>
    </r>
  </si>
  <si>
    <t>Number of fieldwork teams required</t>
  </si>
  <si>
    <t>Number of visited households per day per interviewer</t>
  </si>
  <si>
    <t>Number of Fieldwork staff Required:</t>
  </si>
  <si>
    <t>Supervisors</t>
  </si>
  <si>
    <t xml:space="preserve">Number of interviewers per team </t>
  </si>
  <si>
    <t>Interviewers</t>
  </si>
  <si>
    <t>Editors</t>
  </si>
  <si>
    <t>Measurers</t>
  </si>
  <si>
    <t>Total + 10 % extra for selection of best performing/replacement</t>
  </si>
  <si>
    <t>OUTPUT VALUES FOR TRAINING</t>
  </si>
  <si>
    <r>
      <t>Data Entry Supervisor(s)</t>
    </r>
    <r>
      <rPr>
        <vertAlign val="superscript"/>
        <sz val="10"/>
        <rFont val="Arial"/>
        <family val="2"/>
      </rPr>
      <t>6</t>
    </r>
  </si>
  <si>
    <r>
      <t>Secondary Editors</t>
    </r>
    <r>
      <rPr>
        <vertAlign val="superscript"/>
        <sz val="10"/>
        <rFont val="Arial"/>
        <family val="2"/>
      </rPr>
      <t>6</t>
    </r>
  </si>
  <si>
    <r>
      <t>Questionnaire Administrators</t>
    </r>
    <r>
      <rPr>
        <vertAlign val="superscript"/>
        <sz val="10"/>
        <rFont val="Arial"/>
        <family val="2"/>
      </rPr>
      <t>6</t>
    </r>
  </si>
  <si>
    <t>INPUT VALUES READ FROM THE WORKSHEET 'Calculating DP Requirement'</t>
  </si>
  <si>
    <t>10 % extra for selection of best performing/replacement</t>
  </si>
  <si>
    <t>Data Entry Supervisor(s)</t>
  </si>
  <si>
    <r>
      <t>Data Entry Operators</t>
    </r>
    <r>
      <rPr>
        <vertAlign val="superscript"/>
        <sz val="10"/>
        <rFont val="Arial"/>
        <family val="2"/>
      </rPr>
      <t>6</t>
    </r>
  </si>
  <si>
    <t>Secondary Editors</t>
  </si>
  <si>
    <t>Questionnaire Administrators</t>
  </si>
  <si>
    <t>Data Entry Operators</t>
  </si>
  <si>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</si>
  <si>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r>
      <t>Total to train</t>
    </r>
    <r>
      <rPr>
        <b/>
        <vertAlign val="superscript"/>
        <sz val="10"/>
        <rFont val="Arial"/>
        <family val="2"/>
      </rPr>
      <t>7</t>
    </r>
    <r>
      <rPr>
        <b/>
        <sz val="10"/>
        <rFont val="Arial"/>
        <family val="2"/>
      </rPr>
      <t xml:space="preserve"> for fieldwork</t>
    </r>
  </si>
  <si>
    <r>
      <rPr>
        <vertAlign val="superscript"/>
        <sz val="8"/>
        <rFont val="Arial"/>
        <family val="2"/>
      </rPr>
      <t>7</t>
    </r>
    <r>
      <rPr>
        <sz val="8"/>
        <rFont val="Arial"/>
        <family val="2"/>
      </rPr>
      <t xml:space="preserve"> Training facilities should include 1 large room for plenary sessions and smaller classrooms for smaller, interactive sessions, for 30-40 participants per room, if capacity and number of trainers allow for simultaneous sessions. More trainees per room can reduce quality of training.</t>
    </r>
  </si>
  <si>
    <r>
      <rPr>
        <vertAlign val="superscript"/>
        <sz val="8"/>
        <rFont val="Arial"/>
        <family val="2"/>
      </rPr>
      <t xml:space="preserve">6 </t>
    </r>
    <r>
      <rPr>
        <sz val="8"/>
        <rFont val="Arial"/>
        <family val="2"/>
      </rPr>
      <t>MICS recommends that data entry personnel are also familiarized with questionnaires during the main fieldworker training. Data entry supervisors, Secondary Editors, Questionnaire Administrators, and, if possible, data entry operators should also be included in the total  number for the main fieldwork training.</t>
    </r>
  </si>
  <si>
    <t>Template for Calculating Data Processing Requirements</t>
  </si>
  <si>
    <t xml:space="preserve">Enter values from the MICS survey plan and values from previous surveys into the input value table (requires input on fieldwork duration spreadsheet). The corresponding estimates of data processing requirements will be shown in the output value table.  </t>
  </si>
  <si>
    <r>
      <t>Assumed work rate</t>
    </r>
    <r>
      <rPr>
        <vertAlign val="superscript"/>
        <sz val="10"/>
        <rFont val="Arial"/>
        <family val="2"/>
      </rPr>
      <t>8</t>
    </r>
  </si>
  <si>
    <t>(number of households per operator per day)</t>
  </si>
  <si>
    <t>Number of days of data entry</t>
  </si>
  <si>
    <t>Data entry start date (Fieldwork start + 2 weeks) [dd/mm/yyyy]</t>
  </si>
  <si>
    <t>Number of operators needed</t>
  </si>
  <si>
    <t>Targeted end day of data entry (Fieldwork end date + 2 weeks)</t>
  </si>
  <si>
    <t>Number of computers needed</t>
  </si>
  <si>
    <r>
      <rPr>
        <vertAlign val="superscript"/>
        <sz val="8"/>
        <rFont val="Arial"/>
        <family val="2"/>
      </rPr>
      <t>8</t>
    </r>
    <r>
      <rPr>
        <sz val="8"/>
        <rFont val="Arial"/>
        <family val="2"/>
      </rPr>
      <t xml:space="preserve"> Normal assumption is that an operator on an 8 hour shift can enter 20 households with one woman, one man, and one child. Value here will change depending of composition of households.</t>
    </r>
  </si>
  <si>
    <t>Number of women (15-49) per household</t>
  </si>
  <si>
    <t>Number of men (15-49) per household</t>
  </si>
  <si>
    <t>Number of children (U5) per household</t>
  </si>
  <si>
    <t>Working days per week</t>
  </si>
  <si>
    <t>Shifts</t>
  </si>
  <si>
    <t>Hours per shift</t>
  </si>
  <si>
    <t>Template for calculating supply requirements</t>
  </si>
  <si>
    <t>No value input required.</t>
  </si>
  <si>
    <r>
      <t>Measuring Boards</t>
    </r>
    <r>
      <rPr>
        <vertAlign val="superscript"/>
        <sz val="10"/>
        <rFont val="Arial"/>
        <family val="2"/>
      </rPr>
      <t>9</t>
    </r>
  </si>
  <si>
    <r>
      <t>Scales</t>
    </r>
    <r>
      <rPr>
        <vertAlign val="superscript"/>
        <sz val="10"/>
        <rFont val="Arial"/>
        <family val="2"/>
      </rPr>
      <t>9</t>
    </r>
  </si>
  <si>
    <r>
      <t>Salt Test Kits</t>
    </r>
    <r>
      <rPr>
        <vertAlign val="superscript"/>
        <sz val="10"/>
        <rFont val="Arial"/>
        <family val="2"/>
      </rPr>
      <t>10</t>
    </r>
  </si>
  <si>
    <r>
      <t>GPS Units</t>
    </r>
    <r>
      <rPr>
        <vertAlign val="superscript"/>
        <sz val="10"/>
        <rFont val="Arial"/>
        <family val="2"/>
      </rPr>
      <t>9</t>
    </r>
  </si>
  <si>
    <t>OUTPUT VALUES READ FROM THE WORKSHEET 'Calculating DP Requirement'</t>
  </si>
  <si>
    <r>
      <rPr>
        <vertAlign val="superscript"/>
        <sz val="8"/>
        <rFont val="Arial"/>
        <family val="2"/>
      </rPr>
      <t>9</t>
    </r>
    <r>
      <rPr>
        <sz val="8"/>
        <rFont val="Arial"/>
        <family val="2"/>
      </rPr>
      <t xml:space="preserve"> Number of Measuring Boards, Scales, and GPS units are calculated as 2 per team (one back-up) </t>
    </r>
  </si>
  <si>
    <r>
      <rPr>
        <vertAlign val="superscript"/>
        <sz val="8"/>
        <rFont val="Arial"/>
        <family val="2"/>
      </rPr>
      <t>10</t>
    </r>
    <r>
      <rPr>
        <sz val="8"/>
        <rFont val="Arial"/>
        <family val="2"/>
      </rPr>
      <t xml:space="preserve"> Number of Salt Test Kits is based on 50 households covered per kit, plus 2 extra per interviewer, and 1 per participant in fieldwork training. Add to cover pretest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</si>
</sst>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0"/>
      <name val="Arial"/>
    </font>
    <font>
      <sz val="8"/>
      <name val="Arial"/>
      <family val="2"/>
    </font>
    <font>
      <b/>
      <sz val="8"/>
      <name val="Arial"/>
      <family val="2"/>
    </font>
    <font>
      <sz val="8"/>
      <name val="Univers"/>
    </font>
    <font>
      <b/>
      <sz val="10"/>
      <name val="Arial"/>
      <family val="2"/>
    </font>
    <font>
      <b/>
      <i/>
      <sz val="8"/>
      <name val="Arial"/>
      <family val="2"/>
    </font>
    <font>
      <sz val="8"/>
      <name val="Arial"/>
      <family val="2"/>
    </font>
    <font>
      <i/>
      <sz val="8"/>
      <name val="Arial"/>
      <family val="2"/>
    </font>
    <font>
      <b/>
      <i/>
      <sz val="8"/>
      <name val="Univers"/>
    </font>
    <font>
      <sz val="8"/>
      <color indexed="81"/>
      <name val="Tahoma"/>
      <family val="2"/>
    </font>
    <font>
      <b/>
      <sz val="12"/>
      <name val="Arial"/>
      <family val="2"/>
    </font>
    <font>
      <sz val="10"/>
      <name val="Arial"/>
      <family val="2"/>
    </font>
    <font>
      <vertAlign val="superscript"/>
      <sz val="10"/>
      <name val="Arial"/>
      <family val="2"/>
    </font>
    <font>
      <i/>
      <sz val="10"/>
      <name val="Arial"/>
      <family val="2"/>
    </font>
    <font>
      <vertAlign val="superscript"/>
      <sz val="8"/>
      <name val="Arial"/>
      <family val="2"/>
    </font>
    <font>
      <b/>
      <vertAlign val="superscript"/>
      <sz val="10"/>
      <name val="Arial"/>
      <family val="2"/>
    </font>
    <font>
      <b/>
      <i/>
      <sz val="1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9.9948118533890809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11" fillId="0" borderId="0"/>
  </cellStyleXfs>
  <cellXfs count="165">
    <xf numFmtId="0" fontId="0" fillId="0" borderId="0" xfId="0"/>
    <xf numFmtId="0" fontId="1" fillId="0" borderId="0" xfId="0" applyFont="1" applyBorder="1"/>
    <xf numFmtId="0" fontId="1" fillId="0" borderId="0" xfId="0" applyFont="1" applyBorder="1" applyAlignment="1"/>
    <xf numFmtId="0" fontId="3" fillId="0" borderId="0" xfId="0" applyFont="1" applyBorder="1" applyAlignment="1">
      <alignment vertical="top"/>
    </xf>
    <xf numFmtId="0" fontId="1" fillId="0" borderId="1" xfId="0" applyFont="1" applyBorder="1"/>
    <xf numFmtId="0" fontId="1" fillId="0" borderId="0" xfId="0" applyFont="1" applyFill="1" applyBorder="1"/>
    <xf numFmtId="0" fontId="5" fillId="0" borderId="0" xfId="0" applyFont="1" applyBorder="1"/>
    <xf numFmtId="0" fontId="6" fillId="0" borderId="0" xfId="0" applyFont="1" applyBorder="1"/>
    <xf numFmtId="0" fontId="2" fillId="0" borderId="2" xfId="0" applyFont="1" applyBorder="1" applyAlignment="1">
      <alignment horizontal="center"/>
    </xf>
    <xf numFmtId="0" fontId="1" fillId="0" borderId="2" xfId="0" applyFont="1" applyBorder="1" applyAlignment="1">
      <alignment horizontal="center"/>
    </xf>
    <xf numFmtId="0" fontId="2" fillId="0" borderId="3" xfId="0" applyFont="1" applyBorder="1" applyAlignment="1">
      <alignment horizontal="center"/>
    </xf>
    <xf numFmtId="0" fontId="1" fillId="0" borderId="4" xfId="0" applyFont="1" applyBorder="1"/>
    <xf numFmtId="0" fontId="1" fillId="0" borderId="5" xfId="0" applyFont="1" applyBorder="1"/>
    <xf numFmtId="0" fontId="1" fillId="0" borderId="5" xfId="0" applyFont="1" applyFill="1" applyBorder="1"/>
    <xf numFmtId="0" fontId="2" fillId="0" borderId="5" xfId="0" applyFont="1" applyFill="1" applyBorder="1"/>
    <xf numFmtId="0" fontId="2" fillId="0" borderId="6" xfId="0" applyFont="1" applyBorder="1" applyAlignment="1">
      <alignment horizontal="center"/>
    </xf>
    <xf numFmtId="0" fontId="1" fillId="0" borderId="6" xfId="0" applyFont="1" applyBorder="1" applyAlignment="1">
      <alignment horizontal="center"/>
    </xf>
    <xf numFmtId="0" fontId="2" fillId="0" borderId="7" xfId="0" applyFont="1" applyBorder="1" applyAlignment="1">
      <alignment horizontal="center"/>
    </xf>
    <xf numFmtId="0" fontId="1" fillId="0" borderId="8" xfId="0" applyFont="1" applyFill="1" applyBorder="1"/>
    <xf numFmtId="0" fontId="2" fillId="0" borderId="4" xfId="0" applyFont="1" applyBorder="1"/>
    <xf numFmtId="0" fontId="8" fillId="0" borderId="0" xfId="0" applyFont="1" applyBorder="1" applyAlignment="1">
      <alignment vertical="top"/>
    </xf>
    <xf numFmtId="0" fontId="8" fillId="2" borderId="0" xfId="0" applyFont="1" applyFill="1" applyBorder="1" applyAlignment="1">
      <alignment vertical="top"/>
    </xf>
    <xf numFmtId="0" fontId="7" fillId="2" borderId="8" xfId="0" applyFont="1" applyFill="1" applyBorder="1"/>
    <xf numFmtId="0" fontId="2" fillId="3" borderId="9" xfId="0" applyFont="1" applyFill="1" applyBorder="1"/>
    <xf numFmtId="0" fontId="5" fillId="0" borderId="4" xfId="0" applyFont="1" applyBorder="1"/>
    <xf numFmtId="0" fontId="1" fillId="2" borderId="0" xfId="0" applyFont="1" applyFill="1" applyBorder="1"/>
    <xf numFmtId="0" fontId="5" fillId="2" borderId="0" xfId="0" applyFont="1" applyFill="1" applyBorder="1"/>
    <xf numFmtId="0" fontId="1" fillId="3" borderId="6" xfId="0" applyFont="1" applyFill="1" applyBorder="1" applyAlignment="1"/>
    <xf numFmtId="0" fontId="1" fillId="3" borderId="6" xfId="0" applyFont="1" applyFill="1" applyBorder="1"/>
    <xf numFmtId="0" fontId="5" fillId="3" borderId="6" xfId="0" applyFont="1" applyFill="1" applyBorder="1"/>
    <xf numFmtId="0" fontId="2" fillId="3" borderId="10" xfId="0" applyFont="1" applyFill="1" applyBorder="1"/>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10" xfId="0" applyBorder="1"/>
    <xf numFmtId="0" fontId="11" fillId="0" borderId="10" xfId="0" applyFont="1" applyFill="1" applyBorder="1" applyAlignment="1">
      <alignment horizontal="center"/>
    </xf>
    <xf numFmtId="0" fontId="0" fillId="0" borderId="10" xfId="0" applyFill="1" applyBorder="1" applyAlignment="1">
      <alignment horizontal="center"/>
    </xf>
    <xf numFmtId="0" fontId="0" fillId="0" borderId="14" xfId="0" applyBorder="1"/>
    <xf numFmtId="0" fontId="0" fillId="0" borderId="14" xfId="0" applyBorder="1" applyAlignment="1">
      <alignment horizontal="center"/>
    </xf>
    <xf numFmtId="0" fontId="11" fillId="0" borderId="14" xfId="0" applyFont="1" applyBorder="1"/>
    <xf numFmtId="3" fontId="0" fillId="5" borderId="14" xfId="0" applyNumberFormat="1" applyFill="1" applyBorder="1" applyAlignment="1" applyProtection="1">
      <alignment horizontal="center"/>
      <protection locked="0"/>
    </xf>
    <xf numFmtId="0" fontId="11" fillId="0" borderId="14" xfId="0" applyFont="1" applyFill="1" applyBorder="1"/>
    <xf numFmtId="3" fontId="0" fillId="6" borderId="14" xfId="0" applyNumberFormat="1" applyFill="1" applyBorder="1" applyAlignment="1">
      <alignment horizontal="center"/>
    </xf>
    <xf numFmtId="0" fontId="0" fillId="0" borderId="14" xfId="0" applyBorder="1" applyAlignment="1" applyProtection="1">
      <alignment horizontal="center"/>
      <protection locked="0"/>
    </xf>
    <xf numFmtId="0" fontId="11" fillId="0" borderId="14" xfId="0" applyFont="1" applyBorder="1" applyAlignment="1">
      <alignment wrapText="1"/>
    </xf>
    <xf numFmtId="1" fontId="0" fillId="5" borderId="14" xfId="0" applyNumberFormat="1" applyFill="1" applyBorder="1" applyAlignment="1" applyProtection="1">
      <alignment horizontal="center" vertical="center"/>
      <protection locked="0"/>
    </xf>
    <xf numFmtId="1" fontId="0" fillId="6" borderId="14" xfId="0" applyNumberFormat="1" applyFill="1" applyBorder="1" applyAlignment="1">
      <alignment horizontal="center"/>
    </xf>
    <xf numFmtId="1" fontId="0" fillId="0" borderId="14" xfId="0" applyNumberFormat="1" applyBorder="1" applyAlignment="1" applyProtection="1">
      <alignment horizontal="center"/>
      <protection locked="0"/>
    </xf>
    <xf numFmtId="0" fontId="0" fillId="0" borderId="14" xfId="0" applyFill="1" applyBorder="1"/>
    <xf numFmtId="1" fontId="0" fillId="0" borderId="14" xfId="0" applyNumberFormat="1" applyBorder="1" applyAlignment="1">
      <alignment horizontal="center"/>
    </xf>
    <xf numFmtId="1" fontId="0" fillId="5" borderId="14" xfId="0" applyNumberFormat="1" applyFill="1" applyBorder="1" applyAlignment="1" applyProtection="1">
      <alignment horizontal="center"/>
      <protection locked="0"/>
    </xf>
    <xf numFmtId="0" fontId="4" fillId="0" borderId="14" xfId="0" applyFont="1" applyFill="1" applyBorder="1" applyAlignment="1">
      <alignment horizontal="left"/>
    </xf>
    <xf numFmtId="0" fontId="0" fillId="0" borderId="0" xfId="0" applyFill="1" applyBorder="1"/>
    <xf numFmtId="0" fontId="4" fillId="0" borderId="14" xfId="0" applyFont="1" applyBorder="1"/>
    <xf numFmtId="1" fontId="0" fillId="0" borderId="0" xfId="0" applyNumberFormat="1" applyBorder="1"/>
    <xf numFmtId="0" fontId="13" fillId="0" borderId="14" xfId="0" applyFont="1" applyBorder="1" applyAlignment="1">
      <alignment horizontal="center"/>
    </xf>
    <xf numFmtId="164" fontId="0" fillId="5" borderId="14" xfId="0" applyNumberFormat="1" applyFill="1" applyBorder="1" applyAlignment="1" applyProtection="1">
      <alignment horizontal="center"/>
      <protection locked="0"/>
    </xf>
    <xf numFmtId="164" fontId="0" fillId="6" borderId="14" xfId="0" applyNumberFormat="1" applyFill="1" applyBorder="1" applyAlignment="1">
      <alignment horizontal="center"/>
    </xf>
    <xf numFmtId="164" fontId="0" fillId="0" borderId="0" xfId="0" applyNumberFormat="1" applyBorder="1"/>
    <xf numFmtId="0" fontId="0" fillId="0" borderId="15" xfId="0" applyBorder="1"/>
    <xf numFmtId="0" fontId="0" fillId="0" borderId="15" xfId="0" applyBorder="1" applyAlignment="1" applyProtection="1">
      <alignment horizontal="center"/>
      <protection locked="0"/>
    </xf>
    <xf numFmtId="0" fontId="0" fillId="0" borderId="15" xfId="0" applyBorder="1" applyAlignment="1">
      <alignment horizontal="center"/>
    </xf>
    <xf numFmtId="0" fontId="0" fillId="0" borderId="0" xfId="0" applyAlignment="1" applyProtection="1">
      <alignment horizontal="center"/>
      <protection locked="0"/>
    </xf>
    <xf numFmtId="0" fontId="0" fillId="0" borderId="13" xfId="0" applyFill="1" applyBorder="1" applyAlignment="1">
      <alignment horizontal="center"/>
    </xf>
    <xf numFmtId="0" fontId="0" fillId="0" borderId="5" xfId="0" applyBorder="1" applyAlignment="1">
      <alignment horizontal="center"/>
    </xf>
    <xf numFmtId="3" fontId="13" fillId="7" borderId="5" xfId="0" applyNumberFormat="1" applyFont="1" applyFill="1" applyBorder="1" applyAlignment="1" applyProtection="1">
      <alignment horizontal="center"/>
    </xf>
    <xf numFmtId="1" fontId="13" fillId="7" borderId="5" xfId="0" applyNumberFormat="1" applyFont="1" applyFill="1" applyBorder="1" applyAlignment="1" applyProtection="1">
      <alignment horizontal="center"/>
    </xf>
    <xf numFmtId="0" fontId="0" fillId="0" borderId="5" xfId="0" applyBorder="1" applyAlignment="1" applyProtection="1">
      <alignment horizontal="center"/>
      <protection locked="0"/>
    </xf>
    <xf numFmtId="1" fontId="13" fillId="8" borderId="5" xfId="0" applyNumberFormat="1" applyFont="1" applyFill="1" applyBorder="1" applyAlignment="1" applyProtection="1">
      <alignment horizontal="center" vertical="center"/>
    </xf>
    <xf numFmtId="0" fontId="11" fillId="0" borderId="14" xfId="0" applyFont="1" applyFill="1" applyBorder="1" applyAlignment="1">
      <alignment vertical="center"/>
    </xf>
    <xf numFmtId="1" fontId="0" fillId="6" borderId="14" xfId="0" applyNumberFormat="1" applyFill="1" applyBorder="1" applyAlignment="1">
      <alignment horizontal="center" vertical="center"/>
    </xf>
    <xf numFmtId="1" fontId="0" fillId="0" borderId="5" xfId="0" applyNumberFormat="1" applyBorder="1" applyAlignment="1" applyProtection="1">
      <alignment horizontal="center"/>
      <protection locked="0"/>
    </xf>
    <xf numFmtId="0" fontId="0" fillId="0" borderId="14" xfId="0" applyFont="1" applyFill="1" applyBorder="1" applyAlignment="1">
      <alignment horizontal="right"/>
    </xf>
    <xf numFmtId="0" fontId="11" fillId="0" borderId="4" xfId="0" applyFont="1" applyFill="1" applyBorder="1" applyAlignment="1">
      <alignment horizontal="right"/>
    </xf>
    <xf numFmtId="0" fontId="0" fillId="0" borderId="7" xfId="0" applyBorder="1" applyAlignment="1" applyProtection="1">
      <alignment horizontal="center"/>
      <protection locked="0"/>
    </xf>
    <xf numFmtId="0" fontId="11" fillId="0" borderId="14" xfId="0" applyFont="1" applyBorder="1" applyAlignment="1">
      <alignment horizontal="right"/>
    </xf>
    <xf numFmtId="0" fontId="11" fillId="0" borderId="14" xfId="0" applyFont="1" applyFill="1" applyBorder="1" applyAlignment="1">
      <alignment horizontal="right"/>
    </xf>
    <xf numFmtId="0" fontId="4" fillId="0" borderId="15" xfId="0" applyFont="1" applyBorder="1" applyAlignment="1">
      <alignment horizontal="right"/>
    </xf>
    <xf numFmtId="1" fontId="4" fillId="6" borderId="15" xfId="0" applyNumberFormat="1" applyFont="1" applyFill="1" applyBorder="1" applyAlignment="1">
      <alignment horizontal="center"/>
    </xf>
    <xf numFmtId="0" fontId="13" fillId="0" borderId="10" xfId="0" applyFont="1" applyFill="1" applyBorder="1" applyAlignment="1">
      <alignment horizontal="right"/>
    </xf>
    <xf numFmtId="1" fontId="13" fillId="6" borderId="13" xfId="0" applyNumberFormat="1" applyFont="1" applyFill="1" applyBorder="1" applyAlignment="1">
      <alignment horizontal="center"/>
    </xf>
    <xf numFmtId="0" fontId="11" fillId="0" borderId="12" xfId="0" applyFont="1" applyBorder="1"/>
    <xf numFmtId="0" fontId="11" fillId="0" borderId="10" xfId="0" applyFont="1" applyBorder="1" applyAlignment="1">
      <alignment horizontal="center"/>
    </xf>
    <xf numFmtId="0" fontId="0" fillId="0" borderId="4" xfId="0" applyBorder="1"/>
    <xf numFmtId="0" fontId="11" fillId="0" borderId="4" xfId="0" applyFont="1" applyBorder="1" applyAlignment="1">
      <alignment horizontal="left"/>
    </xf>
    <xf numFmtId="0" fontId="0" fillId="5" borderId="14" xfId="0" applyFill="1" applyBorder="1" applyAlignment="1" applyProtection="1">
      <alignment horizontal="center"/>
      <protection locked="0"/>
    </xf>
    <xf numFmtId="0" fontId="0" fillId="5" borderId="14" xfId="0" applyFill="1" applyBorder="1" applyAlignment="1">
      <alignment horizontal="center"/>
    </xf>
    <xf numFmtId="0" fontId="0" fillId="0" borderId="9" xfId="0" applyBorder="1"/>
    <xf numFmtId="0" fontId="13" fillId="0" borderId="14" xfId="0" applyFont="1" applyFill="1" applyBorder="1" applyAlignment="1">
      <alignment horizontal="right"/>
    </xf>
    <xf numFmtId="1" fontId="0" fillId="6" borderId="5" xfId="0" applyNumberFormat="1" applyFill="1" applyBorder="1" applyAlignment="1">
      <alignment horizontal="center"/>
    </xf>
    <xf numFmtId="0" fontId="11" fillId="0" borderId="14" xfId="0" applyFont="1" applyBorder="1" applyAlignment="1">
      <alignment horizontal="left"/>
    </xf>
    <xf numFmtId="1" fontId="13" fillId="7" borderId="14" xfId="0" applyNumberFormat="1" applyFont="1" applyFill="1" applyBorder="1" applyAlignment="1" applyProtection="1">
      <alignment horizontal="center"/>
      <protection locked="0"/>
    </xf>
    <xf numFmtId="0" fontId="11" fillId="0" borderId="15" xfId="0" applyFont="1" applyBorder="1" applyAlignment="1">
      <alignment horizontal="right"/>
    </xf>
    <xf numFmtId="0" fontId="4" fillId="0" borderId="10" xfId="0" applyFont="1" applyBorder="1" applyAlignment="1">
      <alignment horizontal="right"/>
    </xf>
    <xf numFmtId="1" fontId="16" fillId="6" borderId="13" xfId="0" applyNumberFormat="1" applyFont="1" applyFill="1" applyBorder="1" applyAlignment="1">
      <alignment horizontal="center"/>
    </xf>
    <xf numFmtId="0" fontId="11" fillId="0" borderId="0" xfId="1" applyFont="1"/>
    <xf numFmtId="0" fontId="0" fillId="0" borderId="24" xfId="0" applyBorder="1"/>
    <xf numFmtId="0" fontId="0" fillId="0" borderId="24" xfId="0" applyBorder="1" applyAlignment="1">
      <alignment horizontal="center"/>
    </xf>
    <xf numFmtId="0" fontId="11" fillId="0" borderId="14" xfId="1" applyFont="1" applyBorder="1"/>
    <xf numFmtId="0" fontId="11" fillId="0" borderId="5" xfId="1" applyFont="1" applyBorder="1"/>
    <xf numFmtId="3" fontId="13" fillId="8" borderId="14" xfId="0" applyNumberFormat="1" applyFont="1" applyFill="1" applyBorder="1" applyAlignment="1" applyProtection="1">
      <alignment horizontal="center"/>
      <protection locked="0"/>
    </xf>
    <xf numFmtId="0" fontId="11" fillId="0" borderId="24" xfId="1" applyFont="1" applyBorder="1"/>
    <xf numFmtId="0" fontId="13" fillId="0" borderId="14" xfId="1" applyFont="1" applyBorder="1"/>
    <xf numFmtId="164" fontId="13" fillId="8" borderId="14" xfId="1" applyNumberFormat="1" applyFont="1" applyFill="1" applyBorder="1" applyAlignment="1">
      <alignment horizontal="center"/>
    </xf>
    <xf numFmtId="1" fontId="11" fillId="6" borderId="5" xfId="1" applyNumberFormat="1" applyFont="1" applyFill="1" applyBorder="1" applyAlignment="1">
      <alignment horizontal="center"/>
    </xf>
    <xf numFmtId="0" fontId="4" fillId="0" borderId="14" xfId="1" applyFont="1" applyBorder="1"/>
    <xf numFmtId="0" fontId="11" fillId="0" borderId="14" xfId="0" applyFont="1" applyFill="1" applyBorder="1" applyAlignment="1">
      <alignment horizontal="left"/>
    </xf>
    <xf numFmtId="0" fontId="11" fillId="0" borderId="15" xfId="0" applyFont="1" applyBorder="1"/>
    <xf numFmtId="1" fontId="0" fillId="6" borderId="7" xfId="0" applyNumberFormat="1" applyFill="1" applyBorder="1" applyAlignment="1">
      <alignment horizontal="center"/>
    </xf>
    <xf numFmtId="0" fontId="11" fillId="0" borderId="13" xfId="0" applyFont="1" applyFill="1" applyBorder="1" applyAlignment="1">
      <alignment horizontal="center"/>
    </xf>
    <xf numFmtId="0" fontId="0" fillId="5" borderId="5" xfId="0" applyFill="1" applyBorder="1" applyAlignment="1" applyProtection="1">
      <alignment horizontal="center"/>
      <protection locked="0"/>
    </xf>
    <xf numFmtId="0" fontId="0" fillId="5" borderId="5" xfId="0" applyFill="1" applyBorder="1" applyAlignment="1">
      <alignment horizontal="center"/>
    </xf>
    <xf numFmtId="0" fontId="0" fillId="0" borderId="5" xfId="0" applyBorder="1"/>
    <xf numFmtId="0" fontId="11" fillId="5" borderId="5" xfId="1" applyFont="1" applyFill="1" applyBorder="1" applyAlignment="1">
      <alignment horizontal="center"/>
    </xf>
    <xf numFmtId="0" fontId="11" fillId="0" borderId="15" xfId="1" applyFont="1" applyBorder="1"/>
    <xf numFmtId="0" fontId="11" fillId="5" borderId="7" xfId="1" applyFont="1" applyFill="1" applyBorder="1" applyAlignment="1">
      <alignment horizontal="center"/>
    </xf>
    <xf numFmtId="0" fontId="10" fillId="0" borderId="0" xfId="0" applyFont="1" applyAlignment="1"/>
    <xf numFmtId="0" fontId="7" fillId="0" borderId="0" xfId="0" applyFont="1" applyAlignment="1"/>
    <xf numFmtId="3" fontId="0" fillId="8" borderId="14" xfId="0" applyNumberFormat="1" applyFill="1" applyBorder="1" applyAlignment="1" applyProtection="1">
      <alignment horizontal="center"/>
      <protection locked="0"/>
    </xf>
    <xf numFmtId="1" fontId="0" fillId="8" borderId="14" xfId="0" applyNumberFormat="1" applyFill="1" applyBorder="1" applyAlignment="1" applyProtection="1">
      <alignment horizontal="center" vertical="center"/>
      <protection locked="0"/>
    </xf>
    <xf numFmtId="1" fontId="0" fillId="8" borderId="14" xfId="0" applyNumberFormat="1" applyFill="1" applyBorder="1" applyAlignment="1" applyProtection="1">
      <alignment horizontal="center"/>
      <protection locked="0"/>
    </xf>
    <xf numFmtId="0" fontId="4" fillId="4" borderId="11" xfId="0" applyFont="1" applyFill="1" applyBorder="1" applyAlignment="1">
      <alignment horizontal="left"/>
    </xf>
    <xf numFmtId="0" fontId="0" fillId="4" borderId="2" xfId="0" applyFill="1" applyBorder="1" applyAlignment="1">
      <alignment horizontal="left"/>
    </xf>
    <xf numFmtId="0" fontId="1" fillId="0" borderId="19" xfId="0" applyFont="1" applyBorder="1" applyAlignment="1">
      <alignment horizontal="left"/>
    </xf>
    <xf numFmtId="0" fontId="1" fillId="0" borderId="0"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0" fillId="0" borderId="0" xfId="0" applyAlignment="1"/>
    <xf numFmtId="0" fontId="10" fillId="0" borderId="0" xfId="0" applyFont="1" applyAlignment="1">
      <alignment horizontal="left"/>
    </xf>
    <xf numFmtId="0" fontId="7" fillId="0" borderId="0" xfId="0" applyFont="1" applyAlignment="1">
      <alignment horizontal="left"/>
    </xf>
    <xf numFmtId="0" fontId="4" fillId="5" borderId="12" xfId="0" applyFont="1" applyFill="1" applyBorder="1" applyAlignment="1">
      <alignment horizontal="center"/>
    </xf>
    <xf numFmtId="0" fontId="4" fillId="5" borderId="13" xfId="0" applyFont="1" applyFill="1" applyBorder="1" applyAlignment="1">
      <alignment horizontal="center"/>
    </xf>
    <xf numFmtId="0" fontId="11" fillId="6" borderId="12" xfId="0" applyFont="1" applyFill="1" applyBorder="1" applyAlignment="1">
      <alignment horizontal="center"/>
    </xf>
    <xf numFmtId="0" fontId="0" fillId="6" borderId="13" xfId="0" applyFill="1" applyBorder="1" applyAlignment="1">
      <alignment horizontal="center"/>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4" fillId="0" borderId="19" xfId="0" applyFont="1" applyBorder="1" applyAlignment="1">
      <alignment horizontal="left" wrapText="1"/>
    </xf>
    <xf numFmtId="0" fontId="14" fillId="0" borderId="0" xfId="0" applyFont="1" applyBorder="1" applyAlignment="1">
      <alignment horizontal="left" wrapText="1"/>
    </xf>
    <xf numFmtId="0" fontId="14" fillId="0" borderId="20" xfId="0" applyFont="1" applyBorder="1" applyAlignment="1">
      <alignment horizontal="left" wrapText="1"/>
    </xf>
    <xf numFmtId="0" fontId="11" fillId="7" borderId="12" xfId="0" applyFont="1" applyFill="1" applyBorder="1" applyAlignment="1">
      <alignment horizontal="center"/>
    </xf>
    <xf numFmtId="0" fontId="11" fillId="7" borderId="13" xfId="0" applyFont="1" applyFill="1" applyBorder="1" applyAlignment="1">
      <alignment horizontal="center"/>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7" fillId="0" borderId="0" xfId="0" applyFont="1" applyAlignment="1">
      <alignment horizontal="left" wrapText="1"/>
    </xf>
    <xf numFmtId="0" fontId="10" fillId="0" borderId="0" xfId="1" applyFont="1" applyAlignment="1">
      <alignment horizontal="left"/>
    </xf>
    <xf numFmtId="0" fontId="7" fillId="0" borderId="0" xfId="1" applyFont="1" applyAlignment="1">
      <alignment horizontal="left" wrapText="1"/>
    </xf>
    <xf numFmtId="0" fontId="11" fillId="8" borderId="12" xfId="0" applyFont="1" applyFill="1" applyBorder="1" applyAlignment="1">
      <alignment horizontal="center"/>
    </xf>
    <xf numFmtId="0" fontId="0" fillId="8" borderId="13" xfId="0" applyFill="1" applyBorder="1" applyAlignment="1">
      <alignment horizontal="center"/>
    </xf>
    <xf numFmtId="1" fontId="11" fillId="6" borderId="24" xfId="1" applyNumberFormat="1" applyFont="1" applyFill="1" applyBorder="1" applyAlignment="1">
      <alignment horizontal="center" vertical="center"/>
    </xf>
    <xf numFmtId="1" fontId="11" fillId="6" borderId="14" xfId="1" applyNumberFormat="1" applyFont="1" applyFill="1" applyBorder="1" applyAlignment="1">
      <alignment horizontal="center" vertical="center"/>
    </xf>
    <xf numFmtId="0" fontId="1" fillId="0" borderId="16" xfId="1" applyFont="1" applyBorder="1" applyAlignment="1">
      <alignment horizontal="left" vertical="center" wrapText="1"/>
    </xf>
    <xf numFmtId="0" fontId="1" fillId="0" borderId="18" xfId="1" applyFont="1" applyBorder="1" applyAlignment="1">
      <alignment horizontal="left" vertical="center" wrapText="1"/>
    </xf>
    <xf numFmtId="0" fontId="1" fillId="0" borderId="19" xfId="1" applyFont="1" applyBorder="1" applyAlignment="1">
      <alignment horizontal="left" vertical="center" wrapText="1"/>
    </xf>
    <xf numFmtId="0" fontId="1" fillId="0" borderId="20" xfId="1" applyFont="1" applyBorder="1" applyAlignment="1">
      <alignment horizontal="left" vertical="center" wrapText="1"/>
    </xf>
    <xf numFmtId="0" fontId="1" fillId="0" borderId="21" xfId="1" applyFont="1" applyBorder="1" applyAlignment="1">
      <alignment horizontal="left" vertical="center" wrapText="1"/>
    </xf>
    <xf numFmtId="0" fontId="1" fillId="0" borderId="23" xfId="1" applyFont="1" applyBorder="1" applyAlignment="1">
      <alignment horizontal="left" vertical="center" wrapText="1"/>
    </xf>
    <xf numFmtId="0" fontId="1" fillId="0" borderId="16" xfId="0" applyFont="1" applyBorder="1" applyAlignment="1">
      <alignment horizontal="center" vertical="center"/>
    </xf>
    <xf numFmtId="0" fontId="1" fillId="0" borderId="18" xfId="0" applyFont="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384/Documents/DHS%20Standards/DHS7/MIS%20package%20revisions/2015/English_MICS_Fieldwork_Duration_Staff_DP_and_Supply_Estimates_Template_2013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ng Fieldwork Duration"/>
      <sheetName val="Calculating Fieldstaff Required"/>
      <sheetName val="Calculating DP Requirement"/>
      <sheetName val="Calculating Supply Requirement"/>
    </sheetNames>
    <sheetDataSet>
      <sheetData sheetId="0">
        <row r="8">
          <cell r="C8">
            <v>12500</v>
          </cell>
        </row>
        <row r="10">
          <cell r="C10">
            <v>3</v>
          </cell>
        </row>
        <row r="12">
          <cell r="C12">
            <v>15</v>
          </cell>
        </row>
        <row r="14">
          <cell r="C14">
            <v>4</v>
          </cell>
        </row>
        <row r="16">
          <cell r="C16">
            <v>20</v>
          </cell>
          <cell r="F16">
            <v>13.888888888888889</v>
          </cell>
        </row>
        <row r="18">
          <cell r="C18">
            <v>41518</v>
          </cell>
          <cell r="F18">
            <v>41615.222222222219</v>
          </cell>
        </row>
      </sheetData>
      <sheetData sheetId="1">
        <row r="16">
          <cell r="F16">
            <v>60</v>
          </cell>
        </row>
        <row r="23">
          <cell r="C23">
            <v>1</v>
          </cell>
        </row>
        <row r="36">
          <cell r="F36">
            <v>136.60281250000051</v>
          </cell>
        </row>
      </sheetData>
      <sheetData sheetId="2">
        <row r="13">
          <cell r="F13">
            <v>14.184375000000475</v>
          </cell>
        </row>
        <row r="15">
          <cell r="F15">
            <v>15.184375000000475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8"/>
  <sheetViews>
    <sheetView tabSelected="1" topLeftCell="A7" workbookViewId="0">
      <selection activeCell="M89" sqref="M89"/>
    </sheetView>
  </sheetViews>
  <sheetFormatPr defaultRowHeight="11.25"/>
  <cols>
    <col min="1" max="1" width="12.7109375" style="1" bestFit="1" customWidth="1"/>
    <col min="2" max="2" width="38" style="2" bestFit="1" customWidth="1"/>
    <col min="3" max="3" width="6.42578125" style="1" customWidth="1"/>
    <col min="4" max="4" width="6.7109375" style="1" bestFit="1" customWidth="1"/>
    <col min="5" max="5" width="6.5703125" style="1" customWidth="1"/>
    <col min="6" max="6" width="5" style="1" bestFit="1" customWidth="1"/>
    <col min="7" max="7" width="6.140625" style="1" customWidth="1"/>
    <col min="8" max="8" width="4.7109375" style="1" bestFit="1" customWidth="1"/>
    <col min="9" max="9" width="3.7109375" style="1" customWidth="1"/>
    <col min="10" max="10" width="6.7109375" style="1" customWidth="1"/>
    <col min="11" max="11" width="2.140625" style="1" customWidth="1"/>
    <col min="12" max="16384" width="9.140625" style="1"/>
  </cols>
  <sheetData>
    <row r="1" spans="1:10" ht="12.75">
      <c r="A1" s="121" t="s">
        <v>83</v>
      </c>
      <c r="B1" s="122"/>
      <c r="C1" s="8" t="s">
        <v>19</v>
      </c>
      <c r="D1" s="8"/>
      <c r="E1" s="8" t="s">
        <v>13</v>
      </c>
      <c r="F1" s="8"/>
      <c r="G1" s="8" t="s">
        <v>18</v>
      </c>
      <c r="H1" s="8"/>
      <c r="I1" s="9"/>
      <c r="J1" s="10" t="s">
        <v>17</v>
      </c>
    </row>
    <row r="2" spans="1:10" ht="12" thickBot="1">
      <c r="A2" s="11"/>
      <c r="C2" s="15" t="s">
        <v>12</v>
      </c>
      <c r="D2" s="15"/>
      <c r="E2" s="15"/>
      <c r="F2" s="15"/>
      <c r="G2" s="15" t="s">
        <v>14</v>
      </c>
      <c r="H2" s="15"/>
      <c r="I2" s="16"/>
      <c r="J2" s="17" t="s">
        <v>14</v>
      </c>
    </row>
    <row r="3" spans="1:10">
      <c r="A3" s="11"/>
      <c r="J3" s="12"/>
    </row>
    <row r="4" spans="1:10">
      <c r="A4" s="19" t="s">
        <v>0</v>
      </c>
      <c r="B4" s="3" t="s">
        <v>43</v>
      </c>
      <c r="C4" s="4"/>
      <c r="D4" s="1" t="s">
        <v>10</v>
      </c>
      <c r="E4" s="4"/>
      <c r="F4" s="5" t="s">
        <v>15</v>
      </c>
      <c r="G4" s="4"/>
      <c r="H4" s="1" t="s">
        <v>16</v>
      </c>
      <c r="J4" s="18">
        <f>C4*E4*G4</f>
        <v>0</v>
      </c>
    </row>
    <row r="5" spans="1:10">
      <c r="A5" s="11"/>
      <c r="B5" s="3" t="s">
        <v>41</v>
      </c>
      <c r="C5" s="4"/>
      <c r="D5" s="1" t="s">
        <v>10</v>
      </c>
      <c r="E5" s="4"/>
      <c r="F5" s="5" t="s">
        <v>15</v>
      </c>
      <c r="G5" s="4"/>
      <c r="H5" s="1" t="s">
        <v>16</v>
      </c>
      <c r="J5" s="18">
        <f>C5*E5*G5</f>
        <v>0</v>
      </c>
    </row>
    <row r="6" spans="1:10">
      <c r="A6" s="11"/>
      <c r="B6" s="3" t="s">
        <v>44</v>
      </c>
      <c r="C6" s="4"/>
      <c r="D6" s="1" t="s">
        <v>10</v>
      </c>
      <c r="E6" s="4"/>
      <c r="F6" s="5" t="s">
        <v>15</v>
      </c>
      <c r="G6" s="4"/>
      <c r="H6" s="1" t="s">
        <v>16</v>
      </c>
      <c r="J6" s="18">
        <f>C6*E6*G6</f>
        <v>0</v>
      </c>
    </row>
    <row r="7" spans="1:10">
      <c r="A7" s="11"/>
      <c r="B7" s="3" t="s">
        <v>42</v>
      </c>
      <c r="C7" s="4"/>
      <c r="D7" s="1" t="s">
        <v>10</v>
      </c>
      <c r="E7" s="4"/>
      <c r="F7" s="5" t="s">
        <v>15</v>
      </c>
      <c r="G7" s="4"/>
      <c r="H7" s="1" t="s">
        <v>16</v>
      </c>
      <c r="J7" s="18">
        <f>C7*E7*G7</f>
        <v>0</v>
      </c>
    </row>
    <row r="8" spans="1:10">
      <c r="A8" s="11"/>
      <c r="B8" s="20" t="s">
        <v>60</v>
      </c>
      <c r="F8" s="5"/>
      <c r="J8" s="13"/>
    </row>
    <row r="9" spans="1:10">
      <c r="A9" s="11"/>
      <c r="B9" s="1" t="s">
        <v>45</v>
      </c>
      <c r="C9" s="4"/>
      <c r="D9" s="1" t="s">
        <v>10</v>
      </c>
      <c r="E9" s="4"/>
      <c r="F9" s="5" t="s">
        <v>15</v>
      </c>
      <c r="G9" s="4"/>
      <c r="H9" s="1" t="s">
        <v>16</v>
      </c>
      <c r="J9" s="18">
        <f>C9*E9*G9</f>
        <v>0</v>
      </c>
    </row>
    <row r="10" spans="1:10">
      <c r="A10" s="11"/>
      <c r="B10" s="3" t="s">
        <v>57</v>
      </c>
      <c r="C10" s="4"/>
      <c r="D10" s="1" t="s">
        <v>10</v>
      </c>
      <c r="E10" s="4"/>
      <c r="F10" s="5" t="s">
        <v>15</v>
      </c>
      <c r="G10" s="4"/>
      <c r="H10" s="1" t="s">
        <v>16</v>
      </c>
      <c r="J10" s="18">
        <f>C10*E10*G10</f>
        <v>0</v>
      </c>
    </row>
    <row r="11" spans="1:10">
      <c r="A11" s="11"/>
      <c r="B11" s="3" t="s">
        <v>25</v>
      </c>
      <c r="C11" s="4"/>
      <c r="D11" s="1" t="s">
        <v>10</v>
      </c>
      <c r="E11" s="4"/>
      <c r="F11" s="5" t="s">
        <v>15</v>
      </c>
      <c r="G11" s="4"/>
      <c r="H11" s="1" t="s">
        <v>16</v>
      </c>
      <c r="J11" s="18">
        <f>C11*E11*G11</f>
        <v>0</v>
      </c>
    </row>
    <row r="12" spans="1:10">
      <c r="A12" s="11"/>
      <c r="B12" s="3" t="s">
        <v>26</v>
      </c>
      <c r="C12" s="4"/>
      <c r="D12" s="1" t="s">
        <v>10</v>
      </c>
      <c r="E12" s="4"/>
      <c r="F12" s="5" t="s">
        <v>15</v>
      </c>
      <c r="G12" s="4"/>
      <c r="H12" s="1" t="s">
        <v>16</v>
      </c>
      <c r="J12" s="18">
        <f>C12*E12*G12</f>
        <v>0</v>
      </c>
    </row>
    <row r="13" spans="1:10">
      <c r="A13" s="11"/>
      <c r="B13" s="20" t="s">
        <v>46</v>
      </c>
      <c r="F13" s="5"/>
      <c r="J13" s="13"/>
    </row>
    <row r="14" spans="1:10">
      <c r="A14" s="11"/>
      <c r="B14" s="1" t="s">
        <v>45</v>
      </c>
      <c r="C14" s="4"/>
      <c r="D14" s="1" t="s">
        <v>10</v>
      </c>
      <c r="E14" s="4"/>
      <c r="F14" s="5" t="s">
        <v>15</v>
      </c>
      <c r="G14" s="4"/>
      <c r="H14" s="1" t="s">
        <v>16</v>
      </c>
      <c r="J14" s="18">
        <f>C14*E14*G14</f>
        <v>0</v>
      </c>
    </row>
    <row r="15" spans="1:10">
      <c r="A15" s="11"/>
      <c r="B15" s="3" t="s">
        <v>49</v>
      </c>
      <c r="C15" s="4"/>
      <c r="D15" s="1" t="s">
        <v>10</v>
      </c>
      <c r="E15" s="4"/>
      <c r="F15" s="5" t="s">
        <v>15</v>
      </c>
      <c r="G15" s="4"/>
      <c r="H15" s="1" t="s">
        <v>16</v>
      </c>
      <c r="J15" s="18">
        <f>C15*E15*G15</f>
        <v>0</v>
      </c>
    </row>
    <row r="16" spans="1:10">
      <c r="A16" s="11"/>
      <c r="B16" s="3" t="s">
        <v>47</v>
      </c>
      <c r="C16" s="4"/>
      <c r="D16" s="1" t="s">
        <v>10</v>
      </c>
      <c r="E16" s="4"/>
      <c r="F16" s="5" t="s">
        <v>15</v>
      </c>
      <c r="G16" s="4"/>
      <c r="H16" s="1" t="s">
        <v>16</v>
      </c>
      <c r="J16" s="18">
        <f>C16*E16*G16</f>
        <v>0</v>
      </c>
    </row>
    <row r="17" spans="1:10">
      <c r="A17" s="11"/>
      <c r="B17" s="3" t="s">
        <v>30</v>
      </c>
      <c r="C17" s="4"/>
      <c r="D17" s="1" t="s">
        <v>10</v>
      </c>
      <c r="E17" s="4"/>
      <c r="F17" s="5" t="s">
        <v>15</v>
      </c>
      <c r="G17" s="4"/>
      <c r="H17" s="1" t="s">
        <v>16</v>
      </c>
      <c r="J17" s="18">
        <f>C17*E17*G17</f>
        <v>0</v>
      </c>
    </row>
    <row r="18" spans="1:10">
      <c r="A18" s="11"/>
      <c r="B18" s="20" t="s">
        <v>48</v>
      </c>
      <c r="F18" s="5"/>
      <c r="J18" s="13"/>
    </row>
    <row r="19" spans="1:10">
      <c r="A19" s="11"/>
      <c r="B19" s="1" t="s">
        <v>45</v>
      </c>
      <c r="C19" s="4"/>
      <c r="D19" s="1" t="s">
        <v>10</v>
      </c>
      <c r="E19" s="4"/>
      <c r="F19" s="5" t="s">
        <v>15</v>
      </c>
      <c r="G19" s="4"/>
      <c r="H19" s="1" t="s">
        <v>16</v>
      </c>
      <c r="J19" s="18">
        <f>C19*E19*G19</f>
        <v>0</v>
      </c>
    </row>
    <row r="20" spans="1:10">
      <c r="A20" s="11"/>
      <c r="B20" s="3" t="s">
        <v>56</v>
      </c>
      <c r="C20" s="4"/>
      <c r="D20" s="1" t="s">
        <v>10</v>
      </c>
      <c r="E20" s="4"/>
      <c r="F20" s="5" t="s">
        <v>15</v>
      </c>
      <c r="G20" s="4"/>
      <c r="H20" s="1" t="s">
        <v>16</v>
      </c>
      <c r="J20" s="18">
        <f>C20*E20*G20</f>
        <v>0</v>
      </c>
    </row>
    <row r="21" spans="1:10">
      <c r="A21" s="11"/>
      <c r="B21" s="3" t="s">
        <v>50</v>
      </c>
      <c r="C21" s="4"/>
      <c r="D21" s="1" t="s">
        <v>10</v>
      </c>
      <c r="E21" s="4"/>
      <c r="F21" s="5" t="s">
        <v>15</v>
      </c>
      <c r="G21" s="4"/>
      <c r="H21" s="1" t="s">
        <v>16</v>
      </c>
      <c r="J21" s="18">
        <f>C21*E21*G21</f>
        <v>0</v>
      </c>
    </row>
    <row r="22" spans="1:10">
      <c r="A22" s="11"/>
      <c r="B22" s="20" t="s">
        <v>27</v>
      </c>
      <c r="F22" s="5"/>
      <c r="J22" s="13"/>
    </row>
    <row r="23" spans="1:10">
      <c r="A23" s="11"/>
      <c r="B23" s="3" t="s">
        <v>28</v>
      </c>
      <c r="C23" s="4"/>
      <c r="D23" s="1" t="s">
        <v>10</v>
      </c>
      <c r="E23" s="4"/>
      <c r="F23" s="1" t="s">
        <v>15</v>
      </c>
      <c r="G23" s="4"/>
      <c r="H23" s="1" t="s">
        <v>16</v>
      </c>
      <c r="J23" s="18">
        <f t="shared" ref="J23:J28" si="0">C23*E23*G23</f>
        <v>0</v>
      </c>
    </row>
    <row r="24" spans="1:10">
      <c r="A24" s="11"/>
      <c r="B24" s="3" t="s">
        <v>29</v>
      </c>
      <c r="C24" s="4"/>
      <c r="D24" s="1" t="s">
        <v>10</v>
      </c>
      <c r="E24" s="4"/>
      <c r="F24" s="5" t="s">
        <v>15</v>
      </c>
      <c r="G24" s="4"/>
      <c r="H24" s="1" t="s">
        <v>16</v>
      </c>
      <c r="J24" s="18">
        <f t="shared" si="0"/>
        <v>0</v>
      </c>
    </row>
    <row r="25" spans="1:10">
      <c r="A25" s="11"/>
      <c r="B25" s="3" t="s">
        <v>25</v>
      </c>
      <c r="C25" s="4"/>
      <c r="D25" s="1" t="s">
        <v>10</v>
      </c>
      <c r="E25" s="4"/>
      <c r="F25" s="5" t="s">
        <v>15</v>
      </c>
      <c r="G25" s="4"/>
      <c r="H25" s="1" t="s">
        <v>16</v>
      </c>
      <c r="J25" s="18">
        <f t="shared" si="0"/>
        <v>0</v>
      </c>
    </row>
    <row r="26" spans="1:10">
      <c r="A26" s="11"/>
      <c r="B26" s="3" t="s">
        <v>51</v>
      </c>
      <c r="C26" s="4"/>
      <c r="D26" s="1" t="s">
        <v>10</v>
      </c>
      <c r="E26" s="4"/>
      <c r="F26" s="5" t="s">
        <v>15</v>
      </c>
      <c r="G26" s="4"/>
      <c r="H26" s="1" t="s">
        <v>16</v>
      </c>
      <c r="J26" s="18">
        <f>C26*E26*G26</f>
        <v>0</v>
      </c>
    </row>
    <row r="27" spans="1:10">
      <c r="A27" s="11"/>
      <c r="B27" s="3" t="s">
        <v>30</v>
      </c>
      <c r="C27" s="4"/>
      <c r="D27" s="1" t="s">
        <v>10</v>
      </c>
      <c r="E27" s="4"/>
      <c r="F27" s="5" t="s">
        <v>15</v>
      </c>
      <c r="G27" s="4"/>
      <c r="H27" s="1" t="s">
        <v>16</v>
      </c>
      <c r="J27" s="18">
        <f t="shared" si="0"/>
        <v>0</v>
      </c>
    </row>
    <row r="28" spans="1:10">
      <c r="A28" s="11"/>
      <c r="B28" s="3" t="s">
        <v>52</v>
      </c>
      <c r="C28" s="4"/>
      <c r="D28" s="1" t="s">
        <v>10</v>
      </c>
      <c r="E28" s="4"/>
      <c r="F28" s="5" t="s">
        <v>15</v>
      </c>
      <c r="G28" s="4"/>
      <c r="H28" s="1" t="s">
        <v>16</v>
      </c>
      <c r="J28" s="18">
        <f t="shared" si="0"/>
        <v>0</v>
      </c>
    </row>
    <row r="29" spans="1:10">
      <c r="A29" s="11"/>
      <c r="B29" s="20" t="s">
        <v>53</v>
      </c>
      <c r="F29" s="5"/>
      <c r="J29" s="13"/>
    </row>
    <row r="30" spans="1:10">
      <c r="A30" s="11"/>
      <c r="B30" s="3" t="s">
        <v>55</v>
      </c>
      <c r="C30" s="4"/>
      <c r="D30" s="1" t="s">
        <v>10</v>
      </c>
      <c r="E30" s="4"/>
      <c r="F30" s="1" t="s">
        <v>15</v>
      </c>
      <c r="G30" s="4"/>
      <c r="H30" s="1" t="s">
        <v>16</v>
      </c>
      <c r="J30" s="18">
        <f>C30*E30*G30</f>
        <v>0</v>
      </c>
    </row>
    <row r="31" spans="1:10">
      <c r="A31" s="11"/>
      <c r="B31" s="3" t="s">
        <v>58</v>
      </c>
      <c r="C31" s="4"/>
      <c r="D31" s="1" t="s">
        <v>10</v>
      </c>
      <c r="E31" s="4"/>
      <c r="F31" s="5" t="s">
        <v>15</v>
      </c>
      <c r="G31" s="4"/>
      <c r="H31" s="1" t="s">
        <v>16</v>
      </c>
      <c r="J31" s="18">
        <f>C31*E31*G31</f>
        <v>0</v>
      </c>
    </row>
    <row r="32" spans="1:10">
      <c r="A32" s="11"/>
      <c r="B32" s="3" t="s">
        <v>59</v>
      </c>
      <c r="C32" s="4"/>
      <c r="D32" s="1" t="s">
        <v>10</v>
      </c>
      <c r="E32" s="4"/>
      <c r="F32" s="5" t="s">
        <v>15</v>
      </c>
      <c r="G32" s="4"/>
      <c r="H32" s="1" t="s">
        <v>16</v>
      </c>
      <c r="J32" s="18">
        <f>C32*E32*G32</f>
        <v>0</v>
      </c>
    </row>
    <row r="33" spans="1:10">
      <c r="A33" s="11"/>
      <c r="B33" s="3" t="s">
        <v>54</v>
      </c>
      <c r="C33" s="4"/>
      <c r="D33" s="1" t="s">
        <v>10</v>
      </c>
      <c r="E33" s="4"/>
      <c r="F33" s="5" t="s">
        <v>15</v>
      </c>
      <c r="G33" s="4"/>
      <c r="H33" s="1" t="s">
        <v>16</v>
      </c>
      <c r="J33" s="18">
        <f>C33*E33*G33</f>
        <v>0</v>
      </c>
    </row>
    <row r="34" spans="1:10">
      <c r="A34" s="11"/>
      <c r="B34" s="21" t="s">
        <v>33</v>
      </c>
      <c r="C34" s="25"/>
      <c r="D34" s="25"/>
      <c r="E34" s="25"/>
      <c r="F34" s="25"/>
      <c r="G34" s="25"/>
      <c r="H34" s="26"/>
      <c r="I34" s="25"/>
      <c r="J34" s="22">
        <f>SUM(J4:J33)</f>
        <v>0</v>
      </c>
    </row>
    <row r="35" spans="1:10">
      <c r="A35" s="11"/>
      <c r="B35" s="3"/>
      <c r="F35" s="5"/>
      <c r="H35" s="6"/>
      <c r="J35" s="14"/>
    </row>
    <row r="36" spans="1:10">
      <c r="A36" s="19" t="s">
        <v>1</v>
      </c>
      <c r="B36" s="3" t="s">
        <v>61</v>
      </c>
      <c r="C36" s="4"/>
      <c r="D36" s="1" t="s">
        <v>11</v>
      </c>
      <c r="E36" s="4"/>
      <c r="F36" s="5" t="s">
        <v>15</v>
      </c>
      <c r="G36" s="4"/>
      <c r="H36" s="1" t="s">
        <v>16</v>
      </c>
      <c r="J36" s="18">
        <f>C36*E36*G36</f>
        <v>0</v>
      </c>
    </row>
    <row r="37" spans="1:10">
      <c r="A37" s="19"/>
      <c r="B37" s="3" t="s">
        <v>62</v>
      </c>
      <c r="C37" s="4"/>
      <c r="D37" s="1" t="s">
        <v>11</v>
      </c>
      <c r="E37" s="4"/>
      <c r="F37" s="5" t="s">
        <v>15</v>
      </c>
      <c r="G37" s="4"/>
      <c r="H37" s="1" t="s">
        <v>16</v>
      </c>
      <c r="J37" s="18">
        <f>C37*E37*G37</f>
        <v>0</v>
      </c>
    </row>
    <row r="38" spans="1:10">
      <c r="A38" s="11"/>
      <c r="B38" s="3" t="s">
        <v>63</v>
      </c>
      <c r="C38" s="4"/>
      <c r="D38" s="1" t="s">
        <v>11</v>
      </c>
      <c r="E38" s="4"/>
      <c r="F38" s="5" t="s">
        <v>15</v>
      </c>
      <c r="G38" s="4"/>
      <c r="H38" s="1" t="s">
        <v>16</v>
      </c>
      <c r="J38" s="18">
        <f>C38*E38*G38</f>
        <v>0</v>
      </c>
    </row>
    <row r="39" spans="1:10">
      <c r="A39" s="11"/>
      <c r="B39" s="3" t="s">
        <v>31</v>
      </c>
      <c r="C39" s="4"/>
      <c r="D39" s="1" t="s">
        <v>11</v>
      </c>
      <c r="E39" s="4"/>
      <c r="F39" s="5" t="s">
        <v>15</v>
      </c>
      <c r="G39" s="4"/>
      <c r="H39" s="1" t="s">
        <v>16</v>
      </c>
      <c r="J39" s="18">
        <f>C39*E39*G39</f>
        <v>0</v>
      </c>
    </row>
    <row r="40" spans="1:10">
      <c r="A40" s="11"/>
      <c r="B40" s="3" t="s">
        <v>3</v>
      </c>
      <c r="F40" s="5"/>
      <c r="G40" s="4"/>
      <c r="H40" s="1" t="s">
        <v>16</v>
      </c>
      <c r="J40" s="18">
        <f>G40</f>
        <v>0</v>
      </c>
    </row>
    <row r="41" spans="1:10">
      <c r="A41" s="11"/>
      <c r="B41" s="3" t="s">
        <v>4</v>
      </c>
      <c r="C41" s="4"/>
      <c r="D41" s="1" t="s">
        <v>11</v>
      </c>
      <c r="E41" s="4"/>
      <c r="F41" s="5" t="s">
        <v>15</v>
      </c>
      <c r="G41" s="4"/>
      <c r="H41" s="1" t="s">
        <v>16</v>
      </c>
      <c r="J41" s="18">
        <f>C41*E41*G41</f>
        <v>0</v>
      </c>
    </row>
    <row r="42" spans="1:10">
      <c r="A42" s="11"/>
      <c r="B42" s="3" t="s">
        <v>64</v>
      </c>
      <c r="G42" s="4"/>
      <c r="H42" s="1" t="s">
        <v>16</v>
      </c>
      <c r="J42" s="18">
        <f>G42</f>
        <v>0</v>
      </c>
    </row>
    <row r="43" spans="1:10">
      <c r="A43" s="11"/>
      <c r="B43" s="3" t="s">
        <v>65</v>
      </c>
      <c r="C43" s="4"/>
      <c r="D43" s="1" t="s">
        <v>34</v>
      </c>
      <c r="F43" s="5"/>
      <c r="G43" s="4"/>
      <c r="H43" s="1" t="s">
        <v>16</v>
      </c>
      <c r="J43" s="18">
        <f>G43*C43</f>
        <v>0</v>
      </c>
    </row>
    <row r="44" spans="1:10">
      <c r="A44" s="11"/>
      <c r="B44" s="21" t="s">
        <v>35</v>
      </c>
      <c r="C44" s="25"/>
      <c r="D44" s="25"/>
      <c r="E44" s="25"/>
      <c r="F44" s="25"/>
      <c r="G44" s="25"/>
      <c r="H44" s="26"/>
      <c r="I44" s="25"/>
      <c r="J44" s="22">
        <f>SUM(J36:J43)</f>
        <v>0</v>
      </c>
    </row>
    <row r="45" spans="1:10">
      <c r="A45" s="11"/>
      <c r="B45" s="3"/>
      <c r="F45" s="5"/>
      <c r="H45" s="6"/>
      <c r="J45" s="14"/>
    </row>
    <row r="46" spans="1:10">
      <c r="A46" s="24" t="s">
        <v>22</v>
      </c>
      <c r="B46" s="6" t="s">
        <v>24</v>
      </c>
      <c r="F46" s="5"/>
      <c r="H46" s="6"/>
      <c r="J46" s="14"/>
    </row>
    <row r="47" spans="1:10">
      <c r="A47" s="11"/>
      <c r="B47" s="3" t="s">
        <v>25</v>
      </c>
      <c r="C47" s="4"/>
      <c r="D47" s="1" t="s">
        <v>10</v>
      </c>
      <c r="E47" s="4"/>
      <c r="F47" s="5" t="s">
        <v>15</v>
      </c>
      <c r="G47" s="4"/>
      <c r="H47" s="1" t="s">
        <v>16</v>
      </c>
      <c r="J47" s="18">
        <f>C47*E47*G47</f>
        <v>0</v>
      </c>
    </row>
    <row r="48" spans="1:10">
      <c r="A48" s="11"/>
      <c r="B48" s="3" t="s">
        <v>26</v>
      </c>
      <c r="C48" s="4"/>
      <c r="D48" s="1" t="s">
        <v>10</v>
      </c>
      <c r="E48" s="4"/>
      <c r="F48" s="5" t="s">
        <v>15</v>
      </c>
      <c r="G48" s="4"/>
      <c r="H48" s="1" t="s">
        <v>16</v>
      </c>
      <c r="J48" s="18">
        <f>C48*E48*G48</f>
        <v>0</v>
      </c>
    </row>
    <row r="49" spans="1:10">
      <c r="A49" s="11"/>
      <c r="B49" s="3" t="s">
        <v>66</v>
      </c>
      <c r="C49" s="4"/>
      <c r="D49" s="1" t="s">
        <v>10</v>
      </c>
      <c r="E49" s="4"/>
      <c r="F49" s="5" t="s">
        <v>15</v>
      </c>
      <c r="G49" s="4"/>
      <c r="H49" s="1" t="s">
        <v>16</v>
      </c>
      <c r="J49" s="18">
        <f>C49*E49*G49</f>
        <v>0</v>
      </c>
    </row>
    <row r="50" spans="1:10">
      <c r="A50" s="11"/>
      <c r="B50" s="3" t="s">
        <v>67</v>
      </c>
      <c r="C50" s="4"/>
      <c r="D50" s="1" t="s">
        <v>10</v>
      </c>
      <c r="E50" s="4"/>
      <c r="F50" s="5" t="s">
        <v>15</v>
      </c>
      <c r="G50" s="4"/>
      <c r="H50" s="1" t="s">
        <v>16</v>
      </c>
      <c r="J50" s="18">
        <f>C50*E50*G50</f>
        <v>0</v>
      </c>
    </row>
    <row r="51" spans="1:10">
      <c r="A51" s="11"/>
      <c r="B51" s="20" t="s">
        <v>46</v>
      </c>
      <c r="F51" s="5"/>
      <c r="H51" s="6"/>
      <c r="J51" s="14"/>
    </row>
    <row r="52" spans="1:10">
      <c r="A52" s="11"/>
      <c r="B52" s="1" t="s">
        <v>45</v>
      </c>
      <c r="C52" s="4"/>
      <c r="D52" s="1" t="s">
        <v>10</v>
      </c>
      <c r="E52" s="4"/>
      <c r="F52" s="5" t="s">
        <v>15</v>
      </c>
      <c r="G52" s="4"/>
      <c r="H52" s="1" t="s">
        <v>16</v>
      </c>
      <c r="J52" s="18">
        <f t="shared" ref="J52:J57" si="1">C52*E52*G52</f>
        <v>0</v>
      </c>
    </row>
    <row r="53" spans="1:10">
      <c r="A53" s="11"/>
      <c r="B53" s="3" t="s">
        <v>49</v>
      </c>
      <c r="C53" s="4"/>
      <c r="D53" s="1" t="s">
        <v>10</v>
      </c>
      <c r="E53" s="4"/>
      <c r="F53" s="5" t="s">
        <v>15</v>
      </c>
      <c r="G53" s="4"/>
      <c r="H53" s="1" t="s">
        <v>16</v>
      </c>
      <c r="J53" s="18">
        <f t="shared" si="1"/>
        <v>0</v>
      </c>
    </row>
    <row r="54" spans="1:10">
      <c r="A54" s="11"/>
      <c r="B54" s="3" t="s">
        <v>47</v>
      </c>
      <c r="C54" s="4"/>
      <c r="D54" s="1" t="s">
        <v>10</v>
      </c>
      <c r="E54" s="4"/>
      <c r="F54" s="5" t="s">
        <v>15</v>
      </c>
      <c r="G54" s="4"/>
      <c r="H54" s="1" t="s">
        <v>16</v>
      </c>
      <c r="J54" s="18">
        <f t="shared" si="1"/>
        <v>0</v>
      </c>
    </row>
    <row r="55" spans="1:10">
      <c r="A55" s="11"/>
      <c r="B55" s="3" t="s">
        <v>30</v>
      </c>
      <c r="C55" s="4"/>
      <c r="D55" s="1" t="s">
        <v>10</v>
      </c>
      <c r="E55" s="4"/>
      <c r="F55" s="5" t="s">
        <v>15</v>
      </c>
      <c r="G55" s="4"/>
      <c r="H55" s="1" t="s">
        <v>16</v>
      </c>
      <c r="J55" s="18">
        <f t="shared" si="1"/>
        <v>0</v>
      </c>
    </row>
    <row r="56" spans="1:10">
      <c r="A56" s="11"/>
      <c r="B56" s="3" t="s">
        <v>66</v>
      </c>
      <c r="C56" s="4"/>
      <c r="D56" s="1" t="s">
        <v>10</v>
      </c>
      <c r="E56" s="4"/>
      <c r="F56" s="5" t="s">
        <v>15</v>
      </c>
      <c r="G56" s="4"/>
      <c r="H56" s="1" t="s">
        <v>16</v>
      </c>
      <c r="J56" s="18">
        <f t="shared" si="1"/>
        <v>0</v>
      </c>
    </row>
    <row r="57" spans="1:10">
      <c r="A57" s="11"/>
      <c r="B57" s="3" t="s">
        <v>67</v>
      </c>
      <c r="C57" s="4"/>
      <c r="D57" s="1" t="s">
        <v>10</v>
      </c>
      <c r="E57" s="4"/>
      <c r="F57" s="5" t="s">
        <v>15</v>
      </c>
      <c r="G57" s="4"/>
      <c r="H57" s="1" t="s">
        <v>16</v>
      </c>
      <c r="J57" s="18">
        <f t="shared" si="1"/>
        <v>0</v>
      </c>
    </row>
    <row r="58" spans="1:10">
      <c r="A58" s="11"/>
      <c r="B58" s="20" t="s">
        <v>48</v>
      </c>
      <c r="F58" s="5"/>
      <c r="J58" s="13"/>
    </row>
    <row r="59" spans="1:10">
      <c r="A59" s="11"/>
      <c r="B59" s="1" t="s">
        <v>45</v>
      </c>
      <c r="C59" s="4"/>
      <c r="D59" s="1" t="s">
        <v>10</v>
      </c>
      <c r="E59" s="4"/>
      <c r="F59" s="5" t="s">
        <v>15</v>
      </c>
      <c r="G59" s="4"/>
      <c r="H59" s="1" t="s">
        <v>16</v>
      </c>
      <c r="J59" s="18">
        <f>C59*E59*G59</f>
        <v>0</v>
      </c>
    </row>
    <row r="60" spans="1:10">
      <c r="A60" s="11"/>
      <c r="B60" s="3" t="s">
        <v>56</v>
      </c>
      <c r="C60" s="4"/>
      <c r="D60" s="1" t="s">
        <v>10</v>
      </c>
      <c r="E60" s="4"/>
      <c r="F60" s="5" t="s">
        <v>15</v>
      </c>
      <c r="G60" s="4"/>
      <c r="H60" s="1" t="s">
        <v>16</v>
      </c>
      <c r="J60" s="18">
        <f>C60*E60*G60</f>
        <v>0</v>
      </c>
    </row>
    <row r="61" spans="1:10">
      <c r="A61" s="11"/>
      <c r="B61" s="3" t="s">
        <v>50</v>
      </c>
      <c r="C61" s="4"/>
      <c r="D61" s="1" t="s">
        <v>10</v>
      </c>
      <c r="E61" s="4"/>
      <c r="F61" s="5" t="s">
        <v>15</v>
      </c>
      <c r="G61" s="4"/>
      <c r="H61" s="1" t="s">
        <v>16</v>
      </c>
      <c r="J61" s="18">
        <f>C61*E61*G61</f>
        <v>0</v>
      </c>
    </row>
    <row r="62" spans="1:10">
      <c r="A62" s="11"/>
      <c r="B62" s="20" t="s">
        <v>27</v>
      </c>
      <c r="F62" s="5"/>
      <c r="H62" s="6"/>
      <c r="J62" s="14"/>
    </row>
    <row r="63" spans="1:10">
      <c r="A63" s="11"/>
      <c r="B63" s="3" t="s">
        <v>28</v>
      </c>
      <c r="C63" s="4"/>
      <c r="D63" s="1" t="s">
        <v>10</v>
      </c>
      <c r="E63" s="4"/>
      <c r="F63" s="5" t="s">
        <v>15</v>
      </c>
      <c r="G63" s="4"/>
      <c r="H63" s="1" t="s">
        <v>16</v>
      </c>
      <c r="J63" s="18">
        <f t="shared" ref="J63:J69" si="2">C63*E63*G63</f>
        <v>0</v>
      </c>
    </row>
    <row r="64" spans="1:10">
      <c r="A64" s="11"/>
      <c r="B64" s="3" t="s">
        <v>29</v>
      </c>
      <c r="C64" s="4"/>
      <c r="D64" s="1" t="s">
        <v>10</v>
      </c>
      <c r="E64" s="4"/>
      <c r="F64" s="5" t="s">
        <v>15</v>
      </c>
      <c r="G64" s="4"/>
      <c r="H64" s="1" t="s">
        <v>16</v>
      </c>
      <c r="J64" s="18">
        <f t="shared" si="2"/>
        <v>0</v>
      </c>
    </row>
    <row r="65" spans="1:10">
      <c r="A65" s="11"/>
      <c r="B65" s="3" t="s">
        <v>25</v>
      </c>
      <c r="C65" s="4"/>
      <c r="D65" s="1" t="s">
        <v>10</v>
      </c>
      <c r="E65" s="4"/>
      <c r="F65" s="5" t="s">
        <v>15</v>
      </c>
      <c r="G65" s="4"/>
      <c r="H65" s="1" t="s">
        <v>16</v>
      </c>
      <c r="J65" s="18">
        <f t="shared" si="2"/>
        <v>0</v>
      </c>
    </row>
    <row r="66" spans="1:10">
      <c r="A66" s="11"/>
      <c r="B66" s="3" t="s">
        <v>51</v>
      </c>
      <c r="C66" s="4"/>
      <c r="D66" s="1" t="s">
        <v>10</v>
      </c>
      <c r="E66" s="4"/>
      <c r="F66" s="5" t="s">
        <v>15</v>
      </c>
      <c r="G66" s="4"/>
      <c r="H66" s="1" t="s">
        <v>16</v>
      </c>
      <c r="J66" s="18">
        <f t="shared" si="2"/>
        <v>0</v>
      </c>
    </row>
    <row r="67" spans="1:10">
      <c r="A67" s="11"/>
      <c r="B67" s="3" t="s">
        <v>30</v>
      </c>
      <c r="C67" s="4"/>
      <c r="D67" s="1" t="s">
        <v>10</v>
      </c>
      <c r="E67" s="4"/>
      <c r="F67" s="5" t="s">
        <v>15</v>
      </c>
      <c r="G67" s="4"/>
      <c r="H67" s="1" t="s">
        <v>16</v>
      </c>
      <c r="J67" s="18">
        <f t="shared" si="2"/>
        <v>0</v>
      </c>
    </row>
    <row r="68" spans="1:10">
      <c r="A68" s="11"/>
      <c r="B68" s="3" t="s">
        <v>66</v>
      </c>
      <c r="C68" s="4"/>
      <c r="D68" s="1" t="s">
        <v>10</v>
      </c>
      <c r="E68" s="4"/>
      <c r="F68" s="5" t="s">
        <v>15</v>
      </c>
      <c r="G68" s="4"/>
      <c r="H68" s="1" t="s">
        <v>16</v>
      </c>
      <c r="J68" s="18">
        <f t="shared" si="2"/>
        <v>0</v>
      </c>
    </row>
    <row r="69" spans="1:10">
      <c r="A69" s="11"/>
      <c r="B69" s="3" t="s">
        <v>67</v>
      </c>
      <c r="C69" s="4"/>
      <c r="D69" s="1" t="s">
        <v>10</v>
      </c>
      <c r="E69" s="4"/>
      <c r="F69" s="5" t="s">
        <v>15</v>
      </c>
      <c r="G69" s="4"/>
      <c r="H69" s="1" t="s">
        <v>16</v>
      </c>
      <c r="J69" s="18">
        <f t="shared" si="2"/>
        <v>0</v>
      </c>
    </row>
    <row r="70" spans="1:10">
      <c r="A70" s="11"/>
      <c r="B70" s="21" t="s">
        <v>36</v>
      </c>
      <c r="C70" s="25"/>
      <c r="D70" s="25"/>
      <c r="E70" s="25"/>
      <c r="F70" s="25"/>
      <c r="G70" s="25"/>
      <c r="H70" s="26"/>
      <c r="I70" s="25"/>
      <c r="J70" s="22">
        <f>SUM(J47:J69)</f>
        <v>0</v>
      </c>
    </row>
    <row r="71" spans="1:10">
      <c r="A71" s="11"/>
      <c r="B71" s="3"/>
      <c r="F71" s="5"/>
      <c r="H71" s="6"/>
      <c r="J71" s="14"/>
    </row>
    <row r="72" spans="1:10">
      <c r="A72" s="19" t="s">
        <v>2</v>
      </c>
      <c r="B72" s="3" t="s">
        <v>5</v>
      </c>
      <c r="G72" s="4"/>
      <c r="H72" s="1" t="s">
        <v>16</v>
      </c>
      <c r="J72" s="18">
        <f>G72</f>
        <v>0</v>
      </c>
    </row>
    <row r="73" spans="1:10">
      <c r="A73" s="11"/>
      <c r="B73" s="3" t="s">
        <v>6</v>
      </c>
      <c r="G73" s="4"/>
      <c r="H73" s="1" t="s">
        <v>16</v>
      </c>
      <c r="J73" s="18">
        <f>G73</f>
        <v>0</v>
      </c>
    </row>
    <row r="74" spans="1:10">
      <c r="A74" s="11"/>
      <c r="B74" s="3" t="s">
        <v>7</v>
      </c>
      <c r="G74" s="4"/>
      <c r="H74" s="1" t="s">
        <v>16</v>
      </c>
      <c r="J74" s="18">
        <f>G74</f>
        <v>0</v>
      </c>
    </row>
    <row r="75" spans="1:10">
      <c r="A75" s="11"/>
      <c r="B75" s="3" t="s">
        <v>68</v>
      </c>
      <c r="G75" s="4"/>
      <c r="H75" s="1" t="s">
        <v>16</v>
      </c>
      <c r="J75" s="18">
        <f>G75</f>
        <v>0</v>
      </c>
    </row>
    <row r="76" spans="1:10">
      <c r="A76" s="11"/>
      <c r="B76" s="3" t="s">
        <v>69</v>
      </c>
      <c r="G76" s="4"/>
      <c r="H76" s="1" t="s">
        <v>16</v>
      </c>
      <c r="J76" s="18">
        <f>G76</f>
        <v>0</v>
      </c>
    </row>
    <row r="77" spans="1:10">
      <c r="A77" s="11"/>
      <c r="B77" s="21" t="s">
        <v>37</v>
      </c>
      <c r="C77" s="25"/>
      <c r="D77" s="25"/>
      <c r="E77" s="25"/>
      <c r="F77" s="25"/>
      <c r="G77" s="25"/>
      <c r="H77" s="25"/>
      <c r="I77" s="25"/>
      <c r="J77" s="22">
        <f>SUM(J72:J76)</f>
        <v>0</v>
      </c>
    </row>
    <row r="78" spans="1:10">
      <c r="A78" s="11"/>
      <c r="B78" s="3"/>
      <c r="J78" s="13"/>
    </row>
    <row r="79" spans="1:10">
      <c r="A79" s="19" t="s">
        <v>23</v>
      </c>
      <c r="B79" s="3" t="s">
        <v>84</v>
      </c>
      <c r="C79" s="4"/>
      <c r="D79" s="1" t="s">
        <v>85</v>
      </c>
      <c r="G79" s="4"/>
      <c r="H79" s="1" t="s">
        <v>16</v>
      </c>
      <c r="J79" s="18">
        <f t="shared" ref="J79:J84" si="3">C79*G79</f>
        <v>0</v>
      </c>
    </row>
    <row r="80" spans="1:10" ht="11.25" customHeight="1">
      <c r="A80" s="11"/>
      <c r="B80" s="3" t="s">
        <v>87</v>
      </c>
      <c r="C80" s="4"/>
      <c r="D80" s="1" t="s">
        <v>86</v>
      </c>
      <c r="G80" s="4"/>
      <c r="H80" s="1" t="s">
        <v>16</v>
      </c>
      <c r="J80" s="18">
        <f t="shared" si="3"/>
        <v>0</v>
      </c>
    </row>
    <row r="81" spans="1:10" ht="11.25" customHeight="1">
      <c r="A81" s="11"/>
      <c r="B81" s="3" t="s">
        <v>88</v>
      </c>
      <c r="C81" s="4"/>
      <c r="D81" s="1" t="s">
        <v>21</v>
      </c>
      <c r="G81" s="4"/>
      <c r="H81" s="1" t="s">
        <v>16</v>
      </c>
      <c r="J81" s="18">
        <f t="shared" si="3"/>
        <v>0</v>
      </c>
    </row>
    <row r="82" spans="1:10" ht="11.25" customHeight="1">
      <c r="A82" s="11"/>
      <c r="B82" s="3" t="s">
        <v>89</v>
      </c>
      <c r="C82" s="4"/>
      <c r="D82" s="1" t="s">
        <v>21</v>
      </c>
      <c r="G82" s="4"/>
      <c r="H82" s="1" t="s">
        <v>16</v>
      </c>
      <c r="J82" s="18">
        <f t="shared" si="3"/>
        <v>0</v>
      </c>
    </row>
    <row r="83" spans="1:10">
      <c r="A83" s="11"/>
      <c r="B83" s="3" t="s">
        <v>20</v>
      </c>
      <c r="C83" s="4"/>
      <c r="D83" s="1" t="s">
        <v>20</v>
      </c>
      <c r="G83" s="4"/>
      <c r="H83" s="1" t="s">
        <v>16</v>
      </c>
      <c r="J83" s="18">
        <f t="shared" si="3"/>
        <v>0</v>
      </c>
    </row>
    <row r="84" spans="1:10">
      <c r="A84" s="11"/>
      <c r="B84" s="3" t="s">
        <v>70</v>
      </c>
      <c r="C84" s="4"/>
      <c r="D84" s="1" t="s">
        <v>21</v>
      </c>
      <c r="G84" s="4"/>
      <c r="H84" s="1" t="s">
        <v>16</v>
      </c>
      <c r="J84" s="18">
        <f t="shared" si="3"/>
        <v>0</v>
      </c>
    </row>
    <row r="85" spans="1:10">
      <c r="A85" s="11"/>
      <c r="B85" s="21" t="s">
        <v>39</v>
      </c>
      <c r="C85" s="25"/>
      <c r="D85" s="25"/>
      <c r="E85" s="25"/>
      <c r="F85" s="25"/>
      <c r="G85" s="25"/>
      <c r="H85" s="26"/>
      <c r="I85" s="25"/>
      <c r="J85" s="22">
        <f>SUM(J79:J84)</f>
        <v>0</v>
      </c>
    </row>
    <row r="86" spans="1:10">
      <c r="A86" s="11"/>
      <c r="B86" s="3"/>
      <c r="J86" s="13"/>
    </row>
    <row r="87" spans="1:10">
      <c r="A87" s="19" t="s">
        <v>8</v>
      </c>
      <c r="B87" s="1" t="s">
        <v>71</v>
      </c>
      <c r="E87" s="4"/>
      <c r="F87" s="1" t="s">
        <v>15</v>
      </c>
      <c r="G87" s="4"/>
      <c r="H87" s="1" t="s">
        <v>16</v>
      </c>
      <c r="J87" s="18">
        <f>E87*G87</f>
        <v>0</v>
      </c>
    </row>
    <row r="88" spans="1:10">
      <c r="A88" s="11"/>
      <c r="B88" s="1" t="s">
        <v>73</v>
      </c>
      <c r="E88" s="4"/>
      <c r="F88" s="1" t="s">
        <v>15</v>
      </c>
      <c r="G88" s="4"/>
      <c r="H88" s="1" t="s">
        <v>16</v>
      </c>
      <c r="J88" s="18">
        <f>E88*G88</f>
        <v>0</v>
      </c>
    </row>
    <row r="89" spans="1:10">
      <c r="A89" s="11"/>
      <c r="B89" s="1" t="s">
        <v>72</v>
      </c>
      <c r="E89" s="4"/>
      <c r="F89" s="1" t="s">
        <v>15</v>
      </c>
      <c r="G89" s="4"/>
      <c r="H89" s="1" t="s">
        <v>16</v>
      </c>
      <c r="J89" s="18">
        <f>E89*G89</f>
        <v>0</v>
      </c>
    </row>
    <row r="90" spans="1:10">
      <c r="A90" s="11"/>
      <c r="B90" s="3" t="s">
        <v>32</v>
      </c>
      <c r="G90" s="4"/>
      <c r="H90" s="1" t="s">
        <v>16</v>
      </c>
      <c r="J90" s="18">
        <f>G90</f>
        <v>0</v>
      </c>
    </row>
    <row r="91" spans="1:10">
      <c r="A91" s="11"/>
      <c r="B91" s="3" t="s">
        <v>82</v>
      </c>
      <c r="G91" s="4"/>
      <c r="H91" s="1" t="s">
        <v>16</v>
      </c>
      <c r="J91" s="18">
        <f>G91</f>
        <v>0</v>
      </c>
    </row>
    <row r="92" spans="1:10">
      <c r="A92" s="11"/>
      <c r="B92" s="3" t="s">
        <v>74</v>
      </c>
      <c r="C92" s="4"/>
      <c r="D92" s="1" t="s">
        <v>38</v>
      </c>
      <c r="G92" s="4"/>
      <c r="H92" s="1" t="s">
        <v>16</v>
      </c>
      <c r="J92" s="18">
        <f>G92*C92</f>
        <v>0</v>
      </c>
    </row>
    <row r="93" spans="1:10">
      <c r="A93" s="11"/>
      <c r="B93" s="3" t="s">
        <v>75</v>
      </c>
      <c r="C93" s="4"/>
      <c r="D93" s="1" t="s">
        <v>38</v>
      </c>
      <c r="G93" s="4"/>
      <c r="H93" s="1" t="s">
        <v>16</v>
      </c>
      <c r="J93" s="18">
        <f>G93*C93</f>
        <v>0</v>
      </c>
    </row>
    <row r="94" spans="1:10">
      <c r="A94" s="11"/>
      <c r="B94" s="3" t="s">
        <v>76</v>
      </c>
      <c r="C94" s="4"/>
      <c r="D94" s="1" t="s">
        <v>38</v>
      </c>
      <c r="G94" s="4"/>
      <c r="H94" s="1" t="s">
        <v>16</v>
      </c>
      <c r="J94" s="18">
        <f>G94*C94</f>
        <v>0</v>
      </c>
    </row>
    <row r="95" spans="1:10">
      <c r="A95" s="11"/>
      <c r="B95" s="3" t="s">
        <v>77</v>
      </c>
      <c r="G95" s="4"/>
      <c r="H95" s="1" t="s">
        <v>16</v>
      </c>
      <c r="J95" s="18">
        <f t="shared" ref="J95:J101" si="4">G95</f>
        <v>0</v>
      </c>
    </row>
    <row r="96" spans="1:10">
      <c r="A96" s="11"/>
      <c r="B96" s="3" t="s">
        <v>78</v>
      </c>
      <c r="G96" s="4"/>
      <c r="H96" s="1" t="s">
        <v>16</v>
      </c>
      <c r="J96" s="18">
        <f t="shared" si="4"/>
        <v>0</v>
      </c>
    </row>
    <row r="97" spans="1:10">
      <c r="A97" s="11"/>
      <c r="B97" s="3" t="s">
        <v>9</v>
      </c>
      <c r="G97" s="4"/>
      <c r="H97" s="1" t="s">
        <v>16</v>
      </c>
      <c r="J97" s="18">
        <f t="shared" si="4"/>
        <v>0</v>
      </c>
    </row>
    <row r="98" spans="1:10">
      <c r="A98" s="11"/>
      <c r="B98" s="3" t="s">
        <v>79</v>
      </c>
      <c r="G98" s="4"/>
      <c r="H98" s="1" t="s">
        <v>16</v>
      </c>
      <c r="J98" s="18">
        <f t="shared" si="4"/>
        <v>0</v>
      </c>
    </row>
    <row r="99" spans="1:10">
      <c r="A99" s="11"/>
      <c r="B99" s="3" t="s">
        <v>80</v>
      </c>
      <c r="G99" s="4"/>
      <c r="H99" s="1" t="s">
        <v>16</v>
      </c>
      <c r="J99" s="18">
        <f t="shared" si="4"/>
        <v>0</v>
      </c>
    </row>
    <row r="100" spans="1:10">
      <c r="A100" s="11"/>
      <c r="B100" s="3" t="s">
        <v>90</v>
      </c>
      <c r="G100" s="4"/>
      <c r="H100" s="1" t="s">
        <v>16</v>
      </c>
      <c r="J100" s="18">
        <f t="shared" si="4"/>
        <v>0</v>
      </c>
    </row>
    <row r="101" spans="1:10">
      <c r="A101" s="11"/>
      <c r="B101" s="3" t="s">
        <v>81</v>
      </c>
      <c r="G101" s="4"/>
      <c r="H101" s="1" t="s">
        <v>16</v>
      </c>
      <c r="J101" s="18">
        <f t="shared" si="4"/>
        <v>0</v>
      </c>
    </row>
    <row r="102" spans="1:10">
      <c r="A102" s="11"/>
      <c r="B102" s="21" t="s">
        <v>40</v>
      </c>
      <c r="C102" s="25"/>
      <c r="D102" s="25"/>
      <c r="E102" s="25"/>
      <c r="F102" s="25"/>
      <c r="G102" s="25"/>
      <c r="H102" s="26"/>
      <c r="I102" s="25"/>
      <c r="J102" s="22">
        <f>SUM(J87:J101)</f>
        <v>0</v>
      </c>
    </row>
    <row r="103" spans="1:10" ht="12" thickBot="1">
      <c r="A103" s="11"/>
      <c r="B103" s="3"/>
      <c r="J103" s="13"/>
    </row>
    <row r="104" spans="1:10" ht="12" thickBot="1">
      <c r="A104" s="23" t="s">
        <v>17</v>
      </c>
      <c r="B104" s="27"/>
      <c r="C104" s="28"/>
      <c r="D104" s="28"/>
      <c r="E104" s="28"/>
      <c r="F104" s="28"/>
      <c r="G104" s="29"/>
      <c r="H104" s="28"/>
      <c r="I104" s="28"/>
      <c r="J104" s="30">
        <f>J34+J44+J70+J77+J85+J102</f>
        <v>0</v>
      </c>
    </row>
    <row r="105" spans="1:10">
      <c r="J105" s="5"/>
    </row>
    <row r="106" spans="1:10">
      <c r="J106" s="5"/>
    </row>
    <row r="107" spans="1:10">
      <c r="J107" s="5"/>
    </row>
    <row r="108" spans="1:10">
      <c r="J108" s="5"/>
    </row>
    <row r="109" spans="1:10">
      <c r="J109" s="5"/>
    </row>
    <row r="113" spans="2:10">
      <c r="B113" s="1"/>
    </row>
    <row r="114" spans="2:10">
      <c r="B114" s="1"/>
    </row>
    <row r="115" spans="2:10">
      <c r="B115" s="1"/>
    </row>
    <row r="116" spans="2:10">
      <c r="B116" s="1"/>
    </row>
    <row r="117" spans="2:10">
      <c r="B117" s="1"/>
    </row>
    <row r="118" spans="2:10">
      <c r="B118" s="1"/>
    </row>
    <row r="119" spans="2:10">
      <c r="B119" s="1"/>
    </row>
    <row r="120" spans="2:10">
      <c r="B120" s="3"/>
      <c r="F120" s="5"/>
      <c r="H120" s="6"/>
      <c r="J120" s="5"/>
    </row>
    <row r="121" spans="2:10">
      <c r="B121" s="3"/>
      <c r="F121" s="5"/>
      <c r="H121" s="7"/>
      <c r="J121" s="5"/>
    </row>
    <row r="122" spans="2:10">
      <c r="B122" s="3"/>
      <c r="F122" s="5"/>
      <c r="H122" s="7"/>
      <c r="J122" s="5"/>
    </row>
    <row r="123" spans="2:10">
      <c r="B123" s="3"/>
      <c r="F123" s="5"/>
      <c r="H123" s="7"/>
      <c r="J123" s="5"/>
    </row>
    <row r="124" spans="2:10">
      <c r="B124" s="3"/>
      <c r="F124" s="5"/>
      <c r="J124" s="5"/>
    </row>
    <row r="125" spans="2:10">
      <c r="B125" s="3"/>
      <c r="F125" s="5"/>
      <c r="J125" s="5"/>
    </row>
    <row r="126" spans="2:10">
      <c r="B126" s="3"/>
      <c r="F126" s="5"/>
      <c r="J126" s="5"/>
    </row>
    <row r="127" spans="2:10">
      <c r="B127" s="3"/>
      <c r="J127" s="5"/>
    </row>
    <row r="128" spans="2:10">
      <c r="B128" s="3"/>
      <c r="H128" s="6"/>
      <c r="J128" s="5"/>
    </row>
  </sheetData>
  <mergeCells count="1">
    <mergeCell ref="A1:B1"/>
  </mergeCells>
  <phoneticPr fontId="1" type="noConversion"/>
  <pageMargins left="0.75" right="0.75" top="0.5" bottom="0.5" header="0.5" footer="0.5"/>
  <pageSetup orientation="portrait" r:id="rId1"/>
  <headerFooter alignWithMargins="0"/>
  <ignoredErrors>
    <ignoredError sqref="J4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3"/>
  <sheetViews>
    <sheetView workbookViewId="0">
      <selection activeCell="H23" sqref="H23"/>
    </sheetView>
  </sheetViews>
  <sheetFormatPr defaultRowHeight="12.75"/>
  <cols>
    <col min="1" max="1" width="2.140625" customWidth="1"/>
    <col min="2" max="2" width="47.85546875" customWidth="1"/>
    <col min="3" max="3" width="12.7109375" style="31" customWidth="1"/>
    <col min="4" max="4" width="3.28515625" style="31" customWidth="1"/>
    <col min="5" max="5" width="50.5703125" customWidth="1"/>
    <col min="6" max="6" width="14.7109375" style="31" customWidth="1"/>
    <col min="8" max="8" width="10.140625" bestFit="1" customWidth="1"/>
  </cols>
  <sheetData>
    <row r="1" spans="2:35" ht="15.75">
      <c r="B1" s="130" t="s">
        <v>91</v>
      </c>
      <c r="C1" s="130"/>
      <c r="D1" s="130"/>
      <c r="E1" s="130"/>
      <c r="F1" s="130"/>
    </row>
    <row r="2" spans="2:35" ht="12.75" customHeight="1">
      <c r="B2" s="131" t="s">
        <v>92</v>
      </c>
      <c r="C2" s="131"/>
      <c r="D2" s="131"/>
      <c r="E2" s="131"/>
      <c r="F2" s="131"/>
    </row>
    <row r="3" spans="2:35" ht="13.5" thickBot="1">
      <c r="D3" s="32"/>
      <c r="E3" s="33"/>
      <c r="F3" s="32"/>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row>
    <row r="4" spans="2:35" ht="13.5" thickBot="1">
      <c r="B4" s="132" t="s">
        <v>93</v>
      </c>
      <c r="C4" s="133"/>
      <c r="D4" s="32"/>
      <c r="E4" s="134" t="s">
        <v>94</v>
      </c>
      <c r="F4" s="135"/>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2:35" ht="13.5" thickBot="1">
      <c r="D5" s="32"/>
      <c r="E5" s="33"/>
      <c r="F5" s="32"/>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2:35" ht="13.5" thickBot="1">
      <c r="B6" s="34" t="s">
        <v>95</v>
      </c>
      <c r="C6" s="35" t="s">
        <v>96</v>
      </c>
      <c r="D6" s="32"/>
      <c r="E6" s="34" t="s">
        <v>97</v>
      </c>
      <c r="F6" s="36" t="s">
        <v>96</v>
      </c>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2:35">
      <c r="B7" s="37"/>
      <c r="C7" s="38"/>
      <c r="D7" s="32"/>
      <c r="E7" s="37"/>
      <c r="F7" s="38"/>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row>
    <row r="8" spans="2:35">
      <c r="B8" s="39" t="s">
        <v>98</v>
      </c>
      <c r="C8" s="40">
        <v>12500</v>
      </c>
      <c r="D8" s="32"/>
      <c r="E8" s="41" t="s">
        <v>99</v>
      </c>
      <c r="F8" s="42">
        <f>C8/C10</f>
        <v>4166.666666666667</v>
      </c>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row>
    <row r="9" spans="2:35">
      <c r="B9" s="37"/>
      <c r="C9" s="43"/>
      <c r="D9" s="32"/>
      <c r="E9" s="37"/>
      <c r="F9" s="38"/>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row>
    <row r="10" spans="2:35" ht="27">
      <c r="B10" s="44" t="s">
        <v>100</v>
      </c>
      <c r="C10" s="45">
        <v>3</v>
      </c>
      <c r="D10" s="32"/>
      <c r="E10" s="39" t="s">
        <v>101</v>
      </c>
      <c r="F10" s="46">
        <f>C10*C14</f>
        <v>12</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row>
    <row r="11" spans="2:35">
      <c r="B11" s="37"/>
      <c r="C11" s="47"/>
      <c r="D11" s="32"/>
      <c r="E11" s="48"/>
      <c r="F11" s="49"/>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row>
    <row r="12" spans="2:35" ht="14.25">
      <c r="B12" s="39" t="s">
        <v>102</v>
      </c>
      <c r="C12" s="50">
        <v>15</v>
      </c>
      <c r="D12" s="32"/>
      <c r="E12" s="39" t="s">
        <v>103</v>
      </c>
      <c r="F12" s="46">
        <f>F10*C12</f>
        <v>180</v>
      </c>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2:35">
      <c r="B13" s="37"/>
      <c r="C13" s="47"/>
      <c r="D13" s="32"/>
      <c r="E13" s="37"/>
      <c r="F13" s="49"/>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row>
    <row r="14" spans="2:35" ht="14.25">
      <c r="B14" s="39" t="s">
        <v>104</v>
      </c>
      <c r="C14" s="50">
        <v>4</v>
      </c>
      <c r="D14" s="32"/>
      <c r="E14" s="51" t="s">
        <v>105</v>
      </c>
      <c r="F14" s="46">
        <f>C8/F12</f>
        <v>69.444444444444443</v>
      </c>
      <c r="G14" s="52"/>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row>
    <row r="15" spans="2:35">
      <c r="B15" s="37"/>
      <c r="C15" s="47"/>
      <c r="D15" s="32"/>
      <c r="E15" s="48"/>
      <c r="F15" s="38"/>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2:35" ht="14.25">
      <c r="B16" s="39" t="s">
        <v>106</v>
      </c>
      <c r="C16" s="50">
        <v>20</v>
      </c>
      <c r="D16" s="32"/>
      <c r="E16" s="53" t="s">
        <v>107</v>
      </c>
      <c r="F16" s="46">
        <f>F14/5</f>
        <v>13.888888888888889</v>
      </c>
      <c r="G16" s="33"/>
      <c r="H16" s="54"/>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row>
    <row r="17" spans="2:35">
      <c r="B17" s="37"/>
      <c r="C17" s="43"/>
      <c r="D17" s="32"/>
      <c r="E17" s="55" t="s">
        <v>108</v>
      </c>
      <c r="F17" s="38"/>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row>
    <row r="18" spans="2:35">
      <c r="B18" s="39" t="s">
        <v>109</v>
      </c>
      <c r="C18" s="56">
        <v>41518</v>
      </c>
      <c r="D18" s="32"/>
      <c r="E18" s="41" t="s">
        <v>110</v>
      </c>
      <c r="F18" s="57">
        <f>C18+F14/5*7</f>
        <v>41615.222222222219</v>
      </c>
      <c r="G18" s="33"/>
      <c r="H18" s="58"/>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2:35" ht="13.5" thickBot="1">
      <c r="B19" s="59"/>
      <c r="C19" s="60"/>
      <c r="D19" s="32"/>
      <c r="E19" s="59"/>
      <c r="F19" s="61"/>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row>
    <row r="20" spans="2:35">
      <c r="C20" s="62"/>
      <c r="D20" s="32"/>
      <c r="E20" s="52"/>
      <c r="F20" s="32"/>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row>
    <row r="21" spans="2:35">
      <c r="B21" s="136" t="s">
        <v>111</v>
      </c>
      <c r="C21" s="137"/>
      <c r="D21" s="137"/>
      <c r="E21" s="137"/>
      <c r="F21" s="138"/>
      <c r="G21" s="33"/>
      <c r="H21" s="33"/>
      <c r="I21" s="33"/>
      <c r="J21" s="33"/>
      <c r="K21" s="33"/>
      <c r="L21" s="33"/>
      <c r="M21" s="33"/>
      <c r="N21" s="33"/>
      <c r="O21" s="33"/>
      <c r="P21" s="33"/>
      <c r="Q21" s="33"/>
      <c r="R21" s="33"/>
      <c r="S21" s="33"/>
      <c r="T21" s="33"/>
      <c r="U21" s="33"/>
      <c r="V21" s="33"/>
      <c r="W21" s="33"/>
      <c r="X21" s="33"/>
      <c r="Y21" s="33"/>
      <c r="Z21" s="33"/>
      <c r="AA21" s="33"/>
      <c r="AB21" s="33"/>
      <c r="AC21" s="33"/>
    </row>
    <row r="22" spans="2:35">
      <c r="B22" s="139" t="s">
        <v>112</v>
      </c>
      <c r="C22" s="140"/>
      <c r="D22" s="140"/>
      <c r="E22" s="140"/>
      <c r="F22" s="141"/>
      <c r="G22" s="33"/>
      <c r="H22" s="33"/>
      <c r="I22" s="33"/>
      <c r="J22" s="33"/>
      <c r="K22" s="33"/>
      <c r="L22" s="33"/>
      <c r="M22" s="33"/>
      <c r="N22" s="33"/>
      <c r="O22" s="33"/>
      <c r="P22" s="33"/>
      <c r="Q22" s="33"/>
      <c r="R22" s="33"/>
      <c r="S22" s="33"/>
      <c r="T22" s="33"/>
      <c r="U22" s="33"/>
      <c r="V22" s="33"/>
      <c r="W22" s="33"/>
      <c r="X22" s="33"/>
      <c r="Y22" s="33"/>
      <c r="Z22" s="33"/>
      <c r="AA22" s="33"/>
      <c r="AB22" s="33"/>
      <c r="AC22" s="33"/>
    </row>
    <row r="23" spans="2:35">
      <c r="B23" s="123" t="s">
        <v>113</v>
      </c>
      <c r="C23" s="124"/>
      <c r="D23" s="124"/>
      <c r="E23" s="124"/>
      <c r="F23" s="125"/>
      <c r="G23" s="33"/>
      <c r="H23" s="33"/>
      <c r="I23" s="33"/>
      <c r="J23" s="33"/>
      <c r="K23" s="33"/>
      <c r="L23" s="33"/>
      <c r="M23" s="33"/>
      <c r="N23" s="33"/>
      <c r="O23" s="33"/>
      <c r="P23" s="33"/>
      <c r="Q23" s="33"/>
      <c r="R23" s="33"/>
      <c r="S23" s="33"/>
      <c r="T23" s="33"/>
      <c r="U23" s="33"/>
      <c r="V23" s="33"/>
      <c r="W23" s="33"/>
      <c r="X23" s="33"/>
      <c r="Y23" s="33"/>
      <c r="Z23" s="33"/>
      <c r="AA23" s="33"/>
      <c r="AB23" s="33"/>
      <c r="AC23" s="33"/>
    </row>
    <row r="24" spans="2:35">
      <c r="B24" s="126" t="s">
        <v>114</v>
      </c>
      <c r="C24" s="127"/>
      <c r="D24" s="127"/>
      <c r="E24" s="127"/>
      <c r="F24" s="128"/>
      <c r="G24" s="33"/>
      <c r="H24" s="33"/>
      <c r="I24" s="33"/>
      <c r="J24" s="33"/>
      <c r="K24" s="33"/>
      <c r="L24" s="33"/>
      <c r="M24" s="33"/>
      <c r="N24" s="33"/>
      <c r="O24" s="33"/>
      <c r="P24" s="33"/>
      <c r="Q24" s="33"/>
      <c r="R24" s="33"/>
      <c r="S24" s="33"/>
      <c r="T24" s="33"/>
      <c r="U24" s="33"/>
      <c r="V24" s="33"/>
      <c r="W24" s="33"/>
      <c r="X24" s="33"/>
      <c r="Y24" s="33"/>
      <c r="Z24" s="33"/>
      <c r="AA24" s="33"/>
      <c r="AB24" s="33"/>
      <c r="AC24" s="33"/>
    </row>
    <row r="25" spans="2:35">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row>
    <row r="26" spans="2:35">
      <c r="C26"/>
      <c r="D26"/>
      <c r="F26"/>
    </row>
    <row r="27" spans="2:35">
      <c r="C27"/>
      <c r="D27"/>
      <c r="F27"/>
    </row>
    <row r="28" spans="2:35">
      <c r="C28"/>
      <c r="D28"/>
      <c r="F28"/>
    </row>
    <row r="29" spans="2:35">
      <c r="C29"/>
      <c r="D29"/>
      <c r="F29"/>
    </row>
    <row r="30" spans="2:35">
      <c r="C30"/>
      <c r="D30"/>
      <c r="F30"/>
    </row>
    <row r="31" spans="2:35">
      <c r="C31"/>
      <c r="D31"/>
      <c r="F31"/>
    </row>
    <row r="32" spans="2:35">
      <c r="C32"/>
      <c r="D32"/>
      <c r="F32"/>
    </row>
    <row r="33" spans="3:6">
      <c r="C33"/>
      <c r="D33"/>
      <c r="E33" s="129"/>
      <c r="F33" s="129"/>
    </row>
  </sheetData>
  <mergeCells count="9">
    <mergeCell ref="B23:F23"/>
    <mergeCell ref="B24:F24"/>
    <mergeCell ref="E33:F33"/>
    <mergeCell ref="B1:F1"/>
    <mergeCell ref="B2:F2"/>
    <mergeCell ref="B4:C4"/>
    <mergeCell ref="E4:F4"/>
    <mergeCell ref="B21:F21"/>
    <mergeCell ref="B22: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42"/>
  <sheetViews>
    <sheetView workbookViewId="0">
      <selection activeCell="J27" sqref="J27"/>
    </sheetView>
  </sheetViews>
  <sheetFormatPr defaultRowHeight="12.75"/>
  <cols>
    <col min="1" max="1" width="2.140625" customWidth="1"/>
    <col min="2" max="2" width="54.7109375" customWidth="1"/>
    <col min="3" max="3" width="14.140625" style="31" customWidth="1"/>
    <col min="4" max="4" width="3.85546875" style="31" customWidth="1"/>
    <col min="5" max="5" width="54.28515625" customWidth="1"/>
    <col min="6" max="6" width="13.140625" style="31" customWidth="1"/>
  </cols>
  <sheetData>
    <row r="1" spans="2:35" ht="15.75">
      <c r="B1" s="130" t="s">
        <v>115</v>
      </c>
      <c r="C1" s="130"/>
      <c r="D1" s="130"/>
      <c r="E1" s="130"/>
      <c r="F1" s="130"/>
    </row>
    <row r="2" spans="2:35">
      <c r="B2" s="150" t="s">
        <v>116</v>
      </c>
      <c r="C2" s="150"/>
      <c r="D2" s="150"/>
      <c r="E2" s="150"/>
      <c r="F2" s="150"/>
    </row>
    <row r="3" spans="2:35" ht="13.5" thickBot="1">
      <c r="D3" s="32"/>
      <c r="E3" s="33"/>
      <c r="F3" s="32"/>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row>
    <row r="4" spans="2:35" ht="13.5" thickBot="1">
      <c r="B4" s="142" t="s">
        <v>117</v>
      </c>
      <c r="C4" s="143"/>
      <c r="D4" s="32"/>
      <c r="E4" s="134" t="s">
        <v>118</v>
      </c>
      <c r="F4" s="135"/>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row>
    <row r="5" spans="2:35" ht="13.5" thickBot="1">
      <c r="D5" s="32"/>
      <c r="E5" s="33"/>
      <c r="F5" s="32"/>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row>
    <row r="6" spans="2:35" ht="13.5" thickBot="1">
      <c r="B6" s="34" t="s">
        <v>95</v>
      </c>
      <c r="C6" s="63" t="s">
        <v>96</v>
      </c>
      <c r="D6" s="32"/>
      <c r="E6" s="34" t="s">
        <v>97</v>
      </c>
      <c r="F6" s="36" t="s">
        <v>96</v>
      </c>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2:35">
      <c r="B7" s="37"/>
      <c r="C7" s="64"/>
      <c r="D7" s="32"/>
      <c r="E7" s="37"/>
      <c r="F7" s="38"/>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row>
    <row r="8" spans="2:35">
      <c r="B8" s="39" t="s">
        <v>119</v>
      </c>
      <c r="C8" s="65">
        <f>+'[1]Calculating Fieldwork Duration'!C8</f>
        <v>12500</v>
      </c>
      <c r="D8" s="32"/>
      <c r="E8" s="39" t="s">
        <v>120</v>
      </c>
      <c r="F8" s="42">
        <f>C8/C10</f>
        <v>625</v>
      </c>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row>
    <row r="9" spans="2:35">
      <c r="B9" s="37"/>
      <c r="C9" s="64"/>
      <c r="D9" s="32"/>
      <c r="E9" s="39" t="s">
        <v>121</v>
      </c>
      <c r="F9" s="46">
        <f>C12*5</f>
        <v>69.444444444444443</v>
      </c>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row>
    <row r="10" spans="2:35">
      <c r="B10" s="39" t="s">
        <v>122</v>
      </c>
      <c r="C10" s="66">
        <f>+'[1]Calculating Fieldwork Duration'!C16</f>
        <v>20</v>
      </c>
      <c r="D10" s="32"/>
      <c r="E10" s="37" t="s">
        <v>123</v>
      </c>
      <c r="F10" s="42">
        <f>C8/F9</f>
        <v>180</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row>
    <row r="11" spans="2:35">
      <c r="B11" s="39"/>
      <c r="C11" s="67"/>
      <c r="D11" s="32"/>
      <c r="E11" s="37"/>
      <c r="F11" s="38"/>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row>
    <row r="12" spans="2:35" ht="25.5">
      <c r="B12" s="44" t="s">
        <v>124</v>
      </c>
      <c r="C12" s="68">
        <f>'[1]Calculating Fieldwork Duration'!F16</f>
        <v>13.888888888888889</v>
      </c>
      <c r="D12" s="32"/>
      <c r="E12" s="69" t="s">
        <v>125</v>
      </c>
      <c r="F12" s="70">
        <f>F10/(C14*C16)</f>
        <v>15</v>
      </c>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row>
    <row r="13" spans="2:35">
      <c r="B13" s="39"/>
      <c r="C13" s="67"/>
      <c r="D13" s="32"/>
      <c r="E13" s="48"/>
      <c r="F13" s="38"/>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row>
    <row r="14" spans="2:35">
      <c r="B14" s="39" t="s">
        <v>126</v>
      </c>
      <c r="C14" s="66">
        <f>+'[1]Calculating Fieldwork Duration'!C10</f>
        <v>3</v>
      </c>
      <c r="D14" s="32"/>
      <c r="E14" s="51" t="s">
        <v>127</v>
      </c>
      <c r="F14" s="38"/>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row>
    <row r="15" spans="2:35">
      <c r="B15" s="55"/>
      <c r="C15" s="71"/>
      <c r="D15" s="32"/>
      <c r="E15" s="72" t="s">
        <v>128</v>
      </c>
      <c r="F15" s="46">
        <f>F12*1</f>
        <v>15</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2:35">
      <c r="B16" s="37" t="s">
        <v>129</v>
      </c>
      <c r="C16" s="66">
        <f>+'[1]Calculating Fieldwork Duration'!C14</f>
        <v>4</v>
      </c>
      <c r="D16" s="32"/>
      <c r="E16" s="73" t="s">
        <v>130</v>
      </c>
      <c r="F16" s="46">
        <f>F12*C16</f>
        <v>60</v>
      </c>
      <c r="G16" s="33"/>
      <c r="H16" s="33"/>
      <c r="I16" s="33"/>
      <c r="J16" s="54"/>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row>
    <row r="17" spans="2:35" ht="13.5" thickBot="1">
      <c r="B17" s="59"/>
      <c r="C17" s="74"/>
      <c r="D17" s="32"/>
      <c r="E17" s="75" t="s">
        <v>131</v>
      </c>
      <c r="F17" s="46">
        <f>F12*1</f>
        <v>15</v>
      </c>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row>
    <row r="18" spans="2:35" ht="13.5" thickBot="1">
      <c r="D18" s="32"/>
      <c r="E18" s="76" t="s">
        <v>132</v>
      </c>
      <c r="F18" s="46">
        <f>F12*1</f>
        <v>15</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row>
    <row r="19" spans="2:35" ht="13.5" thickBot="1">
      <c r="B19" s="132" t="s">
        <v>93</v>
      </c>
      <c r="C19" s="133"/>
      <c r="D19" s="32"/>
      <c r="E19" s="77" t="s">
        <v>17</v>
      </c>
      <c r="F19" s="78">
        <f>F15+F16+F17+F18</f>
        <v>105</v>
      </c>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row>
    <row r="20" spans="2:35" ht="13.5" thickBot="1">
      <c r="D20" s="32"/>
      <c r="E20" s="79" t="s">
        <v>133</v>
      </c>
      <c r="F20" s="80">
        <f>+F19*1.1</f>
        <v>115.50000000000001</v>
      </c>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row>
    <row r="21" spans="2:35" ht="13.5" thickBot="1">
      <c r="B21" s="81" t="s">
        <v>95</v>
      </c>
      <c r="C21" s="82" t="s">
        <v>96</v>
      </c>
      <c r="D21" s="32"/>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row>
    <row r="22" spans="2:35" ht="13.5" thickBot="1">
      <c r="B22" s="83"/>
      <c r="C22" s="38"/>
      <c r="D22" s="32"/>
      <c r="E22" s="134" t="s">
        <v>134</v>
      </c>
      <c r="F22" s="135"/>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row>
    <row r="23" spans="2:35" ht="15" thickBot="1">
      <c r="B23" s="84" t="s">
        <v>135</v>
      </c>
      <c r="C23" s="85">
        <v>1</v>
      </c>
      <c r="D23" s="33"/>
      <c r="E23" s="33"/>
      <c r="F23" s="32"/>
      <c r="G23" s="33"/>
      <c r="H23" s="33"/>
      <c r="I23" s="33"/>
      <c r="J23" s="33"/>
      <c r="K23" s="33"/>
      <c r="L23" s="33"/>
      <c r="M23" s="33"/>
      <c r="N23" s="33"/>
      <c r="O23" s="33"/>
      <c r="P23" s="33"/>
      <c r="Q23" s="33"/>
      <c r="R23" s="33"/>
      <c r="S23" s="33"/>
      <c r="T23" s="33"/>
      <c r="U23" s="33"/>
      <c r="V23" s="33"/>
      <c r="W23" s="33"/>
      <c r="X23" s="33"/>
      <c r="Y23" s="33"/>
      <c r="Z23" s="33"/>
      <c r="AA23" s="33"/>
      <c r="AB23" s="33"/>
    </row>
    <row r="24" spans="2:35" ht="13.5" thickBot="1">
      <c r="B24" s="84"/>
      <c r="C24" s="38"/>
      <c r="D24" s="33"/>
      <c r="E24" s="34" t="s">
        <v>97</v>
      </c>
      <c r="F24" s="36" t="s">
        <v>96</v>
      </c>
      <c r="G24" s="33"/>
      <c r="H24" s="33"/>
      <c r="I24" s="33"/>
      <c r="J24" s="33"/>
      <c r="K24" s="33"/>
      <c r="L24" s="33"/>
      <c r="M24" s="33"/>
      <c r="N24" s="33"/>
      <c r="O24" s="33"/>
      <c r="P24" s="33"/>
      <c r="Q24" s="33"/>
      <c r="R24" s="33"/>
      <c r="S24" s="33"/>
      <c r="T24" s="33"/>
      <c r="U24" s="33"/>
      <c r="V24" s="33"/>
      <c r="W24" s="33"/>
      <c r="X24" s="33"/>
      <c r="Y24" s="33"/>
      <c r="Z24" s="33"/>
      <c r="AA24" s="33"/>
      <c r="AB24" s="33"/>
    </row>
    <row r="25" spans="2:35" ht="14.25">
      <c r="B25" s="84" t="s">
        <v>136</v>
      </c>
      <c r="C25" s="86">
        <v>2</v>
      </c>
      <c r="D25" s="33"/>
      <c r="E25" s="37"/>
      <c r="F25" s="38"/>
      <c r="G25" s="33"/>
      <c r="H25" s="33"/>
      <c r="I25" s="33"/>
      <c r="J25" s="33"/>
      <c r="K25" s="33"/>
      <c r="L25" s="33"/>
      <c r="M25" s="33"/>
      <c r="N25" s="33"/>
      <c r="O25" s="33"/>
      <c r="P25" s="33"/>
      <c r="Q25" s="33"/>
      <c r="R25" s="33"/>
      <c r="S25" s="33"/>
      <c r="T25" s="33"/>
      <c r="U25" s="33"/>
      <c r="V25" s="33"/>
      <c r="W25" s="33"/>
      <c r="X25" s="33"/>
      <c r="Y25" s="33"/>
      <c r="Z25" s="33"/>
      <c r="AA25" s="33"/>
      <c r="AB25" s="33"/>
    </row>
    <row r="26" spans="2:35">
      <c r="B26" s="84"/>
      <c r="C26" s="43"/>
      <c r="D26" s="33"/>
      <c r="E26" s="72" t="s">
        <v>128</v>
      </c>
      <c r="F26" s="46">
        <f>F15</f>
        <v>15</v>
      </c>
      <c r="G26" s="33"/>
      <c r="H26" s="33"/>
      <c r="I26" s="33"/>
      <c r="J26" s="33"/>
      <c r="K26" s="33"/>
      <c r="L26" s="33"/>
      <c r="M26" s="33"/>
      <c r="N26" s="33"/>
      <c r="O26" s="33"/>
      <c r="P26" s="33"/>
      <c r="Q26" s="33"/>
      <c r="R26" s="33"/>
      <c r="S26" s="33"/>
      <c r="T26" s="33"/>
      <c r="U26" s="33"/>
      <c r="V26" s="33"/>
      <c r="W26" s="33"/>
      <c r="X26" s="33"/>
      <c r="Y26" s="33"/>
      <c r="Z26" s="33"/>
      <c r="AA26" s="33"/>
      <c r="AB26" s="33"/>
    </row>
    <row r="27" spans="2:35" ht="14.25">
      <c r="B27" s="84" t="s">
        <v>137</v>
      </c>
      <c r="C27" s="86">
        <v>2</v>
      </c>
      <c r="D27" s="33"/>
      <c r="E27" s="73" t="s">
        <v>130</v>
      </c>
      <c r="F27" s="46">
        <f t="shared" ref="F27:F29" si="0">F16</f>
        <v>60</v>
      </c>
      <c r="G27" s="33"/>
      <c r="H27" s="33"/>
      <c r="I27" s="33"/>
      <c r="J27" s="33"/>
      <c r="K27" s="33"/>
      <c r="L27" s="33"/>
      <c r="M27" s="33"/>
      <c r="N27" s="33"/>
      <c r="O27" s="33"/>
      <c r="P27" s="33"/>
      <c r="Q27" s="33"/>
      <c r="R27" s="33"/>
      <c r="S27" s="33"/>
      <c r="T27" s="33"/>
      <c r="U27" s="33"/>
      <c r="V27" s="33"/>
      <c r="W27" s="33"/>
      <c r="X27" s="33"/>
      <c r="Y27" s="33"/>
      <c r="Z27" s="33"/>
      <c r="AA27" s="33"/>
      <c r="AB27" s="33"/>
    </row>
    <row r="28" spans="2:35" ht="13.5" thickBot="1">
      <c r="B28" s="87"/>
      <c r="C28" s="61"/>
      <c r="D28" s="33"/>
      <c r="E28" s="75" t="s">
        <v>131</v>
      </c>
      <c r="F28" s="46">
        <f t="shared" si="0"/>
        <v>15</v>
      </c>
      <c r="G28" s="33"/>
      <c r="H28" s="33"/>
      <c r="I28" s="33"/>
      <c r="J28" s="33"/>
      <c r="K28" s="33"/>
      <c r="L28" s="33"/>
      <c r="M28" s="33"/>
      <c r="N28" s="33"/>
      <c r="O28" s="33"/>
      <c r="P28" s="33"/>
      <c r="Q28" s="33"/>
      <c r="R28" s="33"/>
      <c r="S28" s="33"/>
      <c r="T28" s="33"/>
      <c r="U28" s="33"/>
      <c r="V28" s="33"/>
      <c r="W28" s="33"/>
      <c r="X28" s="33"/>
      <c r="Y28" s="33"/>
      <c r="Z28" s="33"/>
      <c r="AA28" s="33"/>
      <c r="AB28" s="33"/>
    </row>
    <row r="29" spans="2:35" ht="13.5" thickBot="1">
      <c r="D29" s="33"/>
      <c r="E29" s="76" t="s">
        <v>132</v>
      </c>
      <c r="F29" s="46">
        <f t="shared" si="0"/>
        <v>15</v>
      </c>
      <c r="G29" s="33"/>
    </row>
    <row r="30" spans="2:35" ht="13.5" thickBot="1">
      <c r="B30" s="142" t="s">
        <v>138</v>
      </c>
      <c r="C30" s="143"/>
      <c r="D30" s="33"/>
      <c r="E30" s="88" t="s">
        <v>139</v>
      </c>
      <c r="F30" s="89">
        <f>F19/100*10</f>
        <v>10.5</v>
      </c>
      <c r="G30" s="33"/>
    </row>
    <row r="31" spans="2:35">
      <c r="B31" s="90"/>
      <c r="C31" s="37"/>
      <c r="D31" s="33"/>
      <c r="E31" s="76" t="s">
        <v>140</v>
      </c>
      <c r="F31" s="89">
        <f>C23</f>
        <v>1</v>
      </c>
      <c r="G31" s="33"/>
    </row>
    <row r="32" spans="2:35" ht="14.25">
      <c r="B32" s="90" t="s">
        <v>141</v>
      </c>
      <c r="C32" s="91">
        <f>'[1]Calculating DP Requirement'!F13</f>
        <v>14.184375000000475</v>
      </c>
      <c r="D32" s="33"/>
      <c r="E32" s="76" t="s">
        <v>142</v>
      </c>
      <c r="F32" s="89">
        <f>C25</f>
        <v>2</v>
      </c>
      <c r="G32" s="33"/>
    </row>
    <row r="33" spans="2:6" ht="13.5" thickBot="1">
      <c r="B33" s="92"/>
      <c r="C33" s="60"/>
      <c r="D33"/>
      <c r="E33" s="76" t="s">
        <v>143</v>
      </c>
      <c r="F33" s="89">
        <f>C27</f>
        <v>2</v>
      </c>
    </row>
    <row r="34" spans="2:6">
      <c r="D34"/>
      <c r="E34" s="76" t="s">
        <v>144</v>
      </c>
      <c r="F34" s="89">
        <f>C32</f>
        <v>14.184375000000475</v>
      </c>
    </row>
    <row r="35" spans="2:6" ht="13.5" thickBot="1">
      <c r="B35" s="144" t="s">
        <v>145</v>
      </c>
      <c r="C35" s="145"/>
      <c r="E35" s="88" t="s">
        <v>139</v>
      </c>
      <c r="F35" s="89">
        <f>SUM(C23:C32)*0.1</f>
        <v>1.9184375000000475</v>
      </c>
    </row>
    <row r="36" spans="2:6" ht="15" thickBot="1">
      <c r="B36" s="146"/>
      <c r="C36" s="147"/>
      <c r="E36" s="93" t="s">
        <v>146</v>
      </c>
      <c r="F36" s="94">
        <f>SUM(F26:F35)</f>
        <v>136.60281250000051</v>
      </c>
    </row>
    <row r="37" spans="2:6">
      <c r="B37" s="146"/>
      <c r="C37" s="147"/>
    </row>
    <row r="38" spans="2:6" ht="12.75" customHeight="1">
      <c r="B38" s="146"/>
      <c r="C38" s="147"/>
      <c r="E38" s="144" t="s">
        <v>147</v>
      </c>
      <c r="F38" s="145"/>
    </row>
    <row r="39" spans="2:6">
      <c r="B39" s="146" t="s">
        <v>148</v>
      </c>
      <c r="C39" s="147"/>
      <c r="E39" s="146"/>
      <c r="F39" s="147"/>
    </row>
    <row r="40" spans="2:6">
      <c r="B40" s="146"/>
      <c r="C40" s="147"/>
      <c r="E40" s="148"/>
      <c r="F40" s="149"/>
    </row>
    <row r="41" spans="2:6">
      <c r="B41" s="146"/>
      <c r="C41" s="147"/>
    </row>
    <row r="42" spans="2:6">
      <c r="B42" s="148"/>
      <c r="C42" s="149"/>
    </row>
  </sheetData>
  <mergeCells count="10">
    <mergeCell ref="B30:C30"/>
    <mergeCell ref="B35:C38"/>
    <mergeCell ref="E38:F40"/>
    <mergeCell ref="B39:C42"/>
    <mergeCell ref="B1:F1"/>
    <mergeCell ref="B2:F2"/>
    <mergeCell ref="B4:C4"/>
    <mergeCell ref="E4:F4"/>
    <mergeCell ref="B19:C19"/>
    <mergeCell ref="E22:F2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31"/>
  <sheetViews>
    <sheetView workbookViewId="0">
      <selection activeCell="E27" sqref="E27"/>
    </sheetView>
  </sheetViews>
  <sheetFormatPr defaultRowHeight="12.75"/>
  <cols>
    <col min="1" max="1" width="1.85546875" style="95" customWidth="1"/>
    <col min="2" max="2" width="64" style="95" customWidth="1"/>
    <col min="3" max="3" width="26.28515625" style="95" customWidth="1"/>
    <col min="4" max="4" width="4.85546875" style="95" customWidth="1"/>
    <col min="5" max="5" width="38.85546875" style="95" customWidth="1"/>
    <col min="6" max="6" width="16.7109375" style="95" customWidth="1"/>
    <col min="7" max="16384" width="9.140625" style="95"/>
  </cols>
  <sheetData>
    <row r="1" spans="2:6" ht="15.75">
      <c r="B1" s="151" t="s">
        <v>149</v>
      </c>
      <c r="C1" s="151"/>
      <c r="D1" s="151"/>
      <c r="E1" s="151"/>
      <c r="F1" s="151"/>
    </row>
    <row r="2" spans="2:6">
      <c r="B2" s="152" t="s">
        <v>150</v>
      </c>
      <c r="C2" s="152"/>
      <c r="D2" s="152"/>
      <c r="E2" s="152"/>
      <c r="F2" s="152"/>
    </row>
    <row r="3" spans="2:6" ht="13.5" thickBot="1"/>
    <row r="4" spans="2:6" ht="13.5" thickBot="1">
      <c r="B4" s="153" t="s">
        <v>117</v>
      </c>
      <c r="C4" s="154"/>
      <c r="D4" s="32"/>
      <c r="E4" s="134" t="s">
        <v>94</v>
      </c>
      <c r="F4" s="135"/>
    </row>
    <row r="5" spans="2:6" ht="13.5" thickBot="1">
      <c r="B5"/>
      <c r="C5" s="31"/>
      <c r="D5" s="32"/>
      <c r="E5" s="33"/>
      <c r="F5" s="32"/>
    </row>
    <row r="6" spans="2:6" ht="13.5" thickBot="1">
      <c r="B6" s="34" t="s">
        <v>95</v>
      </c>
      <c r="C6" s="35" t="s">
        <v>96</v>
      </c>
      <c r="D6" s="32"/>
      <c r="E6" s="34" t="s">
        <v>97</v>
      </c>
      <c r="F6" s="63" t="s">
        <v>96</v>
      </c>
    </row>
    <row r="7" spans="2:6" ht="13.5" thickBot="1">
      <c r="B7" s="96"/>
      <c r="C7" s="97"/>
      <c r="D7" s="32"/>
      <c r="E7" s="98"/>
      <c r="F7" s="99"/>
    </row>
    <row r="8" spans="2:6" ht="14.25">
      <c r="B8" s="39" t="s">
        <v>98</v>
      </c>
      <c r="C8" s="100">
        <f>'[1]Calculating Fieldwork Duration'!C8</f>
        <v>12500</v>
      </c>
      <c r="D8" s="32"/>
      <c r="E8" s="101" t="s">
        <v>151</v>
      </c>
      <c r="F8" s="155">
        <f>10/(1+SUM(C21:C25))*C31</f>
        <v>17.977528089887638</v>
      </c>
    </row>
    <row r="9" spans="2:6">
      <c r="B9" s="98"/>
      <c r="C9" s="102"/>
      <c r="D9" s="32"/>
      <c r="E9" s="37" t="s">
        <v>152</v>
      </c>
      <c r="F9" s="156"/>
    </row>
    <row r="10" spans="2:6">
      <c r="B10" s="98" t="s">
        <v>109</v>
      </c>
      <c r="C10" s="103">
        <f>'[1]Calculating Fieldwork Duration'!C18</f>
        <v>41518</v>
      </c>
      <c r="D10" s="32"/>
      <c r="E10" s="98"/>
      <c r="F10" s="99"/>
    </row>
    <row r="11" spans="2:6">
      <c r="B11" s="98"/>
      <c r="C11" s="102"/>
      <c r="D11" s="32"/>
      <c r="E11" s="98" t="s">
        <v>153</v>
      </c>
      <c r="F11" s="104">
        <f>(C14-C12)/7*C27</f>
        <v>83.333333333330557</v>
      </c>
    </row>
    <row r="12" spans="2:6">
      <c r="B12" s="98" t="s">
        <v>154</v>
      </c>
      <c r="C12" s="103">
        <f>C10+14</f>
        <v>41532</v>
      </c>
      <c r="D12" s="32"/>
      <c r="E12" s="98"/>
      <c r="F12" s="99"/>
    </row>
    <row r="13" spans="2:6">
      <c r="B13" s="98"/>
      <c r="C13" s="102"/>
      <c r="D13" s="32"/>
      <c r="E13" s="105" t="s">
        <v>155</v>
      </c>
      <c r="F13" s="104">
        <f>C8*1.7/F8/F11</f>
        <v>14.184375000000475</v>
      </c>
    </row>
    <row r="14" spans="2:6">
      <c r="B14" s="106" t="s">
        <v>156</v>
      </c>
      <c r="C14" s="103">
        <f>'[1]Calculating Fieldwork Duration'!F18+14</f>
        <v>41629.222222222219</v>
      </c>
      <c r="D14" s="32"/>
      <c r="E14" s="48"/>
      <c r="F14" s="64"/>
    </row>
    <row r="15" spans="2:6" ht="13.5" thickBot="1">
      <c r="B15" s="59"/>
      <c r="C15" s="60"/>
      <c r="D15" s="32"/>
      <c r="E15" s="107" t="s">
        <v>157</v>
      </c>
      <c r="F15" s="108">
        <f>F13/C29+'[1]Calculating Fieldstaff Required'!C23</f>
        <v>15.184375000000475</v>
      </c>
    </row>
    <row r="16" spans="2:6" ht="13.5" thickBot="1">
      <c r="D16" s="32"/>
    </row>
    <row r="17" spans="2:6" ht="13.5" thickBot="1">
      <c r="B17" s="132" t="s">
        <v>93</v>
      </c>
      <c r="C17" s="133"/>
      <c r="D17" s="32"/>
      <c r="E17" s="157" t="s">
        <v>158</v>
      </c>
      <c r="F17" s="158"/>
    </row>
    <row r="18" spans="2:6" ht="13.5" thickBot="1">
      <c r="D18" s="32"/>
      <c r="E18" s="159"/>
      <c r="F18" s="160"/>
    </row>
    <row r="19" spans="2:6" ht="13.5" thickBot="1">
      <c r="B19" s="34" t="s">
        <v>95</v>
      </c>
      <c r="C19" s="109" t="s">
        <v>96</v>
      </c>
      <c r="D19" s="32"/>
      <c r="E19" s="161"/>
      <c r="F19" s="162"/>
    </row>
    <row r="20" spans="2:6">
      <c r="B20" s="98"/>
      <c r="C20" s="99"/>
    </row>
    <row r="21" spans="2:6">
      <c r="B21" s="90" t="s">
        <v>159</v>
      </c>
      <c r="C21" s="110">
        <v>1.25</v>
      </c>
    </row>
    <row r="22" spans="2:6">
      <c r="B22" s="90"/>
      <c r="C22" s="64"/>
    </row>
    <row r="23" spans="2:6">
      <c r="B23" s="90" t="s">
        <v>160</v>
      </c>
      <c r="C23" s="111">
        <v>1.0900000000000001</v>
      </c>
    </row>
    <row r="24" spans="2:6">
      <c r="B24" s="90"/>
      <c r="C24" s="67"/>
    </row>
    <row r="25" spans="2:6">
      <c r="B25" s="90" t="s">
        <v>161</v>
      </c>
      <c r="C25" s="111">
        <v>1.1100000000000001</v>
      </c>
    </row>
    <row r="26" spans="2:6">
      <c r="B26" s="90"/>
      <c r="C26" s="112"/>
    </row>
    <row r="27" spans="2:6">
      <c r="B27" s="98" t="s">
        <v>162</v>
      </c>
      <c r="C27" s="113">
        <v>6</v>
      </c>
    </row>
    <row r="28" spans="2:6">
      <c r="B28" s="98"/>
      <c r="C28" s="99"/>
    </row>
    <row r="29" spans="2:6">
      <c r="B29" s="98" t="s">
        <v>163</v>
      </c>
      <c r="C29" s="113">
        <v>1</v>
      </c>
    </row>
    <row r="30" spans="2:6">
      <c r="B30" s="98"/>
      <c r="C30" s="99"/>
    </row>
    <row r="31" spans="2:6" ht="13.5" thickBot="1">
      <c r="B31" s="114" t="s">
        <v>164</v>
      </c>
      <c r="C31" s="115">
        <v>8</v>
      </c>
    </row>
  </sheetData>
  <mergeCells count="7">
    <mergeCell ref="B17:C17"/>
    <mergeCell ref="E17:F19"/>
    <mergeCell ref="B1:F1"/>
    <mergeCell ref="B2:F2"/>
    <mergeCell ref="B4:C4"/>
    <mergeCell ref="E4:F4"/>
    <mergeCell ref="F8:F9"/>
  </mergeCells>
  <dataValidations count="1">
    <dataValidation type="list" allowBlank="1" showInputMessage="1" showErrorMessage="1" sqref="D65524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60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596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32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68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04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40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276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12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48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884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20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56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492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28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formula1>"Y,N"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6"/>
  <sheetViews>
    <sheetView workbookViewId="0">
      <selection activeCell="I29" sqref="I29"/>
    </sheetView>
  </sheetViews>
  <sheetFormatPr defaultRowHeight="12.75"/>
  <cols>
    <col min="1" max="1" width="2.140625" customWidth="1"/>
    <col min="2" max="2" width="54.140625" customWidth="1"/>
    <col min="3" max="3" width="14.5703125" style="31" customWidth="1"/>
    <col min="4" max="4" width="3.28515625" style="31" customWidth="1"/>
    <col min="6" max="6" width="10.140625" bestFit="1" customWidth="1"/>
  </cols>
  <sheetData>
    <row r="1" spans="2:33" ht="15.75">
      <c r="B1" s="130" t="s">
        <v>165</v>
      </c>
      <c r="C1" s="130"/>
      <c r="D1" s="116"/>
    </row>
    <row r="2" spans="2:33" ht="12.75" customHeight="1">
      <c r="B2" s="131" t="s">
        <v>166</v>
      </c>
      <c r="C2" s="131"/>
      <c r="D2" s="117"/>
    </row>
    <row r="3" spans="2:33" ht="13.5" thickBot="1">
      <c r="D3" s="32"/>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2:33" ht="13.5" thickBot="1">
      <c r="B4" s="134" t="s">
        <v>94</v>
      </c>
      <c r="C4" s="135"/>
      <c r="D4" s="32"/>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2:33" ht="13.5" thickBot="1">
      <c r="D5" s="32"/>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spans="2:33" ht="13.5" thickBot="1">
      <c r="B6" s="34" t="s">
        <v>95</v>
      </c>
      <c r="C6" s="35" t="s">
        <v>96</v>
      </c>
      <c r="D6" s="32"/>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2:33">
      <c r="B7" s="37"/>
      <c r="C7" s="38"/>
      <c r="D7" s="32"/>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2:33" ht="14.25">
      <c r="B8" s="39" t="s">
        <v>167</v>
      </c>
      <c r="C8" s="118">
        <f>2*'[1]Calculating Fieldwork Duration'!C12</f>
        <v>30</v>
      </c>
      <c r="D8" s="32"/>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2:33">
      <c r="B9" s="37"/>
      <c r="C9" s="43"/>
      <c r="D9" s="32"/>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row>
    <row r="10" spans="2:33" ht="14.25">
      <c r="B10" s="44" t="s">
        <v>168</v>
      </c>
      <c r="C10" s="119">
        <f>2*'[1]Calculating Fieldwork Duration'!C12</f>
        <v>30</v>
      </c>
      <c r="D10" s="32"/>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row>
    <row r="11" spans="2:33">
      <c r="B11" s="37"/>
      <c r="C11" s="47"/>
      <c r="D11" s="32"/>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2:33" ht="14.25">
      <c r="B12" s="39" t="s">
        <v>169</v>
      </c>
      <c r="C12" s="120">
        <f>'[1]Calculating Fieldwork Duration'!C8/50+2*'[1]Calculating Fieldstaff Required'!F16+'[1]Calculating Fieldstaff Required'!F36</f>
        <v>506.60281250000048</v>
      </c>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2:33">
      <c r="B13" s="37"/>
      <c r="C13" s="47"/>
      <c r="D13" s="3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2:33" ht="14.25">
      <c r="B14" s="39" t="s">
        <v>170</v>
      </c>
      <c r="C14" s="120">
        <f>2*'[1]Calculating Fieldwork Duration'!C12</f>
        <v>30</v>
      </c>
      <c r="D14" s="32"/>
      <c r="E14" s="52"/>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2:33" ht="13.5" thickBot="1">
      <c r="B15" s="59"/>
      <c r="C15" s="60"/>
      <c r="D15" s="32"/>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2:33" ht="13.5" thickBot="1">
      <c r="C16" s="62"/>
      <c r="D16" s="32"/>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row>
    <row r="17" spans="2:27" ht="13.5" thickBot="1">
      <c r="B17" s="153" t="s">
        <v>171</v>
      </c>
      <c r="C17" s="154"/>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2:27" ht="13.5" thickBot="1">
      <c r="C18"/>
      <c r="D18"/>
    </row>
    <row r="19" spans="2:27" ht="13.5" thickBot="1">
      <c r="B19" s="34" t="s">
        <v>95</v>
      </c>
      <c r="C19" s="35" t="s">
        <v>96</v>
      </c>
      <c r="D19"/>
    </row>
    <row r="20" spans="2:27">
      <c r="B20" s="37"/>
      <c r="C20" s="38"/>
      <c r="D20"/>
    </row>
    <row r="21" spans="2:27">
      <c r="B21" s="39" t="s">
        <v>157</v>
      </c>
      <c r="C21" s="118">
        <f>'[1]Calculating DP Requirement'!F15</f>
        <v>15.184375000000475</v>
      </c>
      <c r="D21"/>
    </row>
    <row r="22" spans="2:27" ht="13.5" thickBot="1">
      <c r="B22" s="59"/>
      <c r="C22" s="60"/>
    </row>
    <row r="24" spans="2:27">
      <c r="B24" s="163" t="s">
        <v>172</v>
      </c>
      <c r="C24" s="164"/>
    </row>
    <row r="25" spans="2:27">
      <c r="B25" s="146" t="s">
        <v>173</v>
      </c>
      <c r="C25" s="147"/>
    </row>
    <row r="26" spans="2:27">
      <c r="B26" s="148"/>
      <c r="C26" s="149"/>
    </row>
  </sheetData>
  <mergeCells count="6">
    <mergeCell ref="B25:C26"/>
    <mergeCell ref="B1:C1"/>
    <mergeCell ref="B2:C2"/>
    <mergeCell ref="B4:C4"/>
    <mergeCell ref="B17:C17"/>
    <mergeCell ref="B24:C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UNICEF_MICS_Budget_Template</vt:lpstr>
      <vt:lpstr>Calculating Fieldwork Duration</vt:lpstr>
      <vt:lpstr>Calculating Fieldstaff Required</vt:lpstr>
      <vt:lpstr>Calculating DP Requirement</vt:lpstr>
      <vt:lpstr>Calculating Supply Requirement</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Florey, Lia</cp:lastModifiedBy>
  <cp:lastPrinted>2005-06-10T15:48:10Z</cp:lastPrinted>
  <dcterms:created xsi:type="dcterms:W3CDTF">2005-04-25T08:26:02Z</dcterms:created>
  <dcterms:modified xsi:type="dcterms:W3CDTF">2016-06-07T15:42:05Z</dcterms:modified>
</cp:coreProperties>
</file>